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990" windowWidth="12435" windowHeight="7470" activeTab="2"/>
  </bookViews>
  <sheets>
    <sheet name="Hotel" sheetId="52" r:id="rId1"/>
    <sheet name="Golf" sheetId="54" r:id="rId2"/>
    <sheet name="Sheet1" sheetId="55" r:id="rId3"/>
  </sheets>
  <calcPr calcId="124519"/>
</workbook>
</file>

<file path=xl/calcChain.xml><?xml version="1.0" encoding="utf-8"?>
<calcChain xmlns="http://schemas.openxmlformats.org/spreadsheetml/2006/main">
  <c r="G5" i="55"/>
  <c r="G4"/>
  <c r="E13" i="54"/>
  <c r="E12"/>
  <c r="E35" l="1"/>
  <c r="E22"/>
  <c r="E21"/>
  <c r="E20"/>
  <c r="E19"/>
  <c r="E18"/>
  <c r="E17"/>
  <c r="E16"/>
  <c r="E15"/>
  <c r="E14"/>
  <c r="E39" l="1"/>
  <c r="D19" i="52" l="1"/>
  <c r="D21" l="1"/>
</calcChain>
</file>

<file path=xl/sharedStrings.xml><?xml version="1.0" encoding="utf-8"?>
<sst xmlns="http://schemas.openxmlformats.org/spreadsheetml/2006/main" count="74" uniqueCount="57">
  <si>
    <t>Description</t>
  </si>
  <si>
    <t>Công ty TNHH Du Lịch Phong Á Đông</t>
  </si>
  <si>
    <t>Xác nhân của khách hàng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</si>
  <si>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</si>
  <si>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</si>
  <si>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</si>
  <si>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</si>
  <si>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</si>
  <si>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</si>
  <si>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KOREA TRAVEL - DA NANG</t>
  </si>
  <si>
    <t>Total</t>
  </si>
  <si>
    <t>Code</t>
  </si>
  <si>
    <t xml:space="preserve"> </t>
  </si>
  <si>
    <t>26/12/2016</t>
  </si>
  <si>
    <t>Remain pay</t>
  </si>
  <si>
    <t>NT 1</t>
  </si>
  <si>
    <t xml:space="preserve"> VDD0226E16® _ mr Lee booking</t>
  </si>
  <si>
    <t>AVG1301702287CA</t>
  </si>
  <si>
    <t>1 Mar DNGC 4pax/ 18 hole</t>
  </si>
  <si>
    <t>2 Mar Montgo 4pax/18 hole</t>
  </si>
  <si>
    <t>AVG131170228OZA</t>
  </si>
  <si>
    <t>1 Mar DNGC 10pax/ 18 hole</t>
  </si>
  <si>
    <t>2 Mar Montgo 10pax/18 hole</t>
  </si>
  <si>
    <t>3 Mar BANA 10pax/ 18 hole</t>
  </si>
  <si>
    <t>AVG130170228OZQ</t>
  </si>
  <si>
    <t>1 Mar MONTGO 4pax/ 18 hole</t>
  </si>
  <si>
    <t>2 Mar DNGC 4pax/ 18 hole</t>
  </si>
  <si>
    <t>3 Mar BANA 4pax/ 18 hole</t>
  </si>
  <si>
    <t>4 Mar MONTGO 4pax/ 18 hole</t>
  </si>
  <si>
    <t>AVG131170301KEA</t>
  </si>
  <si>
    <t>2 Mar BANA 4pax/ 18 hole</t>
  </si>
  <si>
    <t>3 Mar DNGC 4pax/ 18 hole</t>
  </si>
  <si>
    <t>AVG131170301KEQ</t>
  </si>
  <si>
    <t>3 Mar MONTGO 4pax/ 18 hole</t>
  </si>
  <si>
    <t>4 Mar DNGC 4pax/ 18 hole</t>
  </si>
  <si>
    <t>AVG131170302KEQ</t>
  </si>
  <si>
    <t>4 Mar BANA 4pax/ 18 hole</t>
  </si>
  <si>
    <t>5 Mar DNGC 4pax/ 18 hole</t>
  </si>
  <si>
    <t>AVG131170302KEA</t>
  </si>
  <si>
    <t xml:space="preserve"> VDD0308S23 </t>
  </si>
  <si>
    <t xml:space="preserve">Pullman </t>
  </si>
  <si>
    <t>VDD0319S5</t>
  </si>
  <si>
    <t xml:space="preserve"> Grand Tourane - HaHa</t>
  </si>
  <si>
    <t>다낭CC</t>
    <phoneticPr fontId="12" type="noConversion"/>
  </si>
  <si>
    <t>바나</t>
    <phoneticPr fontId="12" type="noConversion"/>
  </si>
  <si>
    <t>28 Feb DNGC 8pax/18 hole</t>
    <phoneticPr fontId="12" type="noConversion"/>
  </si>
  <si>
    <t>1 March BANA 8pax/ 18 hole</t>
    <phoneticPr fontId="12" type="noConversion"/>
  </si>
  <si>
    <t>2/27 시제</t>
    <phoneticPr fontId="12" type="noConversion"/>
  </si>
  <si>
    <t>박사장님 일행 이젠투어 인팩 일행과 골프</t>
    <phoneticPr fontId="12" type="noConversion"/>
  </si>
  <si>
    <t>VDD0226E16 : 2 pax 다낭/바나 골프 비용</t>
    <phoneticPr fontId="12" type="noConversion"/>
  </si>
  <si>
    <t>DNGC 2person = 3.030.000*2=6.060.000</t>
    <phoneticPr fontId="12" type="noConversion"/>
  </si>
  <si>
    <t>BANA 2person = 1.950.000*2+800.000 = 4.700.000</t>
    <phoneticPr fontId="12" type="noConversion"/>
  </si>
  <si>
    <t>3,030,000*6명 + 은행송금수수료 3,300</t>
    <phoneticPr fontId="12" type="noConversion"/>
  </si>
  <si>
    <t>1,950,000*6명+카트피 800,000*3 + 은행송금수수료 11,000</t>
    <phoneticPr fontId="12" type="noConversion"/>
  </si>
  <si>
    <t>2/28 시제</t>
    <phoneticPr fontId="12" type="noConversion"/>
  </si>
  <si>
    <t xml:space="preserve">박사장님 일행 골프 8명 어멘드 추가 페이 </t>
    <phoneticPr fontId="12" type="noConversion"/>
  </si>
  <si>
    <t>2/27 VDD0226E16 시제 적용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</si>
</sst>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6" fontId="11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0" fillId="0" borderId="3" xfId="0" applyBorder="1"/>
    <xf numFmtId="0" fontId="9" fillId="0" borderId="2" xfId="0" applyFont="1" applyBorder="1"/>
    <xf numFmtId="0" fontId="0" fillId="0" borderId="1" xfId="0" applyBorder="1" applyAlignment="1">
      <alignment horizontal="center"/>
    </xf>
    <xf numFmtId="0" fontId="9" fillId="0" borderId="10" xfId="0" applyFont="1" applyBorder="1"/>
    <xf numFmtId="14" fontId="0" fillId="0" borderId="0" xfId="0" applyNumberForma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3" borderId="11" xfId="0" applyFill="1" applyBorder="1" applyAlignment="1"/>
    <xf numFmtId="177" fontId="0" fillId="3" borderId="11" xfId="1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0" xfId="0" applyFill="1"/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4" xfId="0" applyFont="1" applyBorder="1" applyAlignment="1">
      <alignment horizontal="center"/>
    </xf>
    <xf numFmtId="0" fontId="0" fillId="3" borderId="11" xfId="0" applyFill="1" applyBorder="1" applyAlignment="1">
      <alignment vertical="center" wrapText="1"/>
    </xf>
    <xf numFmtId="14" fontId="10" fillId="2" borderId="11" xfId="0" applyNumberFormat="1" applyFont="1" applyFill="1" applyBorder="1" applyAlignment="1">
      <alignment horizontal="left"/>
    </xf>
    <xf numFmtId="0" fontId="10" fillId="2" borderId="11" xfId="0" applyFont="1" applyFill="1" applyBorder="1"/>
    <xf numFmtId="0" fontId="9" fillId="2" borderId="11" xfId="0" applyFont="1" applyFill="1" applyBorder="1" applyAlignment="1"/>
    <xf numFmtId="3" fontId="9" fillId="2" borderId="11" xfId="0" applyNumberFormat="1" applyFont="1" applyFill="1" applyBorder="1" applyAlignment="1">
      <alignment horizontal="right"/>
    </xf>
    <xf numFmtId="0" fontId="9" fillId="0" borderId="17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3" borderId="11" xfId="0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/>
    </xf>
    <xf numFmtId="177" fontId="0" fillId="3" borderId="10" xfId="1" applyNumberFormat="1" applyFont="1" applyFill="1" applyBorder="1" applyAlignment="1">
      <alignment horizontal="left"/>
    </xf>
    <xf numFmtId="14" fontId="10" fillId="2" borderId="20" xfId="0" applyNumberFormat="1" applyFont="1" applyFill="1" applyBorder="1" applyAlignment="1">
      <alignment horizontal="center"/>
    </xf>
    <xf numFmtId="177" fontId="0" fillId="3" borderId="24" xfId="1" applyNumberFormat="1" applyFont="1" applyFill="1" applyBorder="1" applyAlignment="1">
      <alignment horizontal="left"/>
    </xf>
    <xf numFmtId="0" fontId="0" fillId="3" borderId="11" xfId="0" applyFill="1" applyBorder="1" applyAlignment="1">
      <alignment wrapText="1"/>
    </xf>
    <xf numFmtId="0" fontId="0" fillId="0" borderId="1" xfId="0" applyBorder="1" applyAlignment="1">
      <alignment horizontal="left"/>
    </xf>
    <xf numFmtId="177" fontId="0" fillId="3" borderId="18" xfId="1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right"/>
    </xf>
    <xf numFmtId="0" fontId="0" fillId="3" borderId="11" xfId="0" applyFill="1" applyBorder="1" applyAlignment="1">
      <alignment horizontal="left"/>
    </xf>
    <xf numFmtId="3" fontId="0" fillId="4" borderId="3" xfId="0" applyNumberFormat="1" applyFill="1" applyBorder="1" applyAlignment="1">
      <alignment horizontal="right"/>
    </xf>
    <xf numFmtId="0" fontId="0" fillId="3" borderId="11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/>
    <xf numFmtId="0" fontId="0" fillId="3" borderId="11" xfId="0" applyFill="1" applyBorder="1" applyAlignment="1">
      <alignment horizontal="left"/>
    </xf>
    <xf numFmtId="0" fontId="0" fillId="3" borderId="21" xfId="0" applyFill="1" applyBorder="1" applyAlignment="1">
      <alignment vertical="center" wrapText="1"/>
    </xf>
    <xf numFmtId="0" fontId="0" fillId="0" borderId="25" xfId="0" applyBorder="1" applyAlignment="1">
      <alignment horizontal="center"/>
    </xf>
    <xf numFmtId="3" fontId="9" fillId="2" borderId="23" xfId="0" applyNumberFormat="1" applyFont="1" applyFill="1" applyBorder="1" applyAlignment="1">
      <alignment horizontal="right"/>
    </xf>
    <xf numFmtId="177" fontId="0" fillId="3" borderId="0" xfId="1" applyNumberFormat="1" applyFont="1" applyFill="1" applyAlignment="1">
      <alignment horizontal="left"/>
    </xf>
    <xf numFmtId="177" fontId="0" fillId="3" borderId="0" xfId="0" applyNumberFormat="1" applyFill="1" applyAlignment="1">
      <alignment horizontal="left"/>
    </xf>
    <xf numFmtId="0" fontId="1" fillId="0" borderId="0" xfId="0" applyFont="1"/>
    <xf numFmtId="177" fontId="0" fillId="3" borderId="29" xfId="1" applyNumberFormat="1" applyFont="1" applyFill="1" applyBorder="1" applyAlignment="1">
      <alignment horizontal="left"/>
    </xf>
    <xf numFmtId="177" fontId="0" fillId="3" borderId="10" xfId="1" applyNumberFormat="1" applyFont="1" applyFill="1" applyBorder="1" applyAlignment="1">
      <alignment horizontal="center" vertical="center"/>
    </xf>
    <xf numFmtId="16" fontId="0" fillId="3" borderId="6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2" borderId="22" xfId="0" applyFont="1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16" fontId="0" fillId="3" borderId="21" xfId="0" applyNumberFormat="1" applyFill="1" applyBorder="1" applyAlignment="1">
      <alignment horizontal="left"/>
    </xf>
    <xf numFmtId="16" fontId="0" fillId="3" borderId="30" xfId="0" applyNumberFormat="1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0" fillId="3" borderId="32" xfId="0" applyFill="1" applyBorder="1" applyAlignment="1">
      <alignment horizontal="left"/>
    </xf>
    <xf numFmtId="16" fontId="0" fillId="3" borderId="11" xfId="0" applyNumberFormat="1" applyFill="1" applyBorder="1" applyAlignment="1">
      <alignment horizontal="left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left"/>
    </xf>
    <xf numFmtId="177" fontId="0" fillId="5" borderId="11" xfId="1" applyNumberFormat="1" applyFont="1" applyFill="1" applyBorder="1" applyAlignment="1">
      <alignment horizontal="left"/>
    </xf>
    <xf numFmtId="3" fontId="0" fillId="5" borderId="33" xfId="0" applyNumberFormat="1" applyFill="1" applyBorder="1" applyAlignment="1">
      <alignment horizontal="center"/>
    </xf>
    <xf numFmtId="16" fontId="0" fillId="5" borderId="11" xfId="0" applyNumberFormat="1" applyFill="1" applyBorder="1" applyAlignment="1">
      <alignment horizontal="left"/>
    </xf>
    <xf numFmtId="3" fontId="0" fillId="0" borderId="11" xfId="0" applyNumberFormat="1" applyBorder="1"/>
    <xf numFmtId="3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34" xfId="0" applyNumberFormat="1" applyBorder="1" applyAlignment="1"/>
    <xf numFmtId="3" fontId="0" fillId="0" borderId="35" xfId="0" applyNumberFormat="1" applyBorder="1" applyAlignment="1"/>
    <xf numFmtId="3" fontId="0" fillId="0" borderId="21" xfId="0" applyNumberFormat="1" applyBorder="1" applyAlignment="1"/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35"/>
  <sheetViews>
    <sheetView workbookViewId="0">
      <selection activeCell="C14" sqref="C14"/>
    </sheetView>
  </sheetViews>
  <sheetFormatPr defaultRowHeight="16.5"/>
  <cols>
    <col min="1" max="1" width="17.625" style="8" customWidth="1"/>
    <col min="2" max="2" width="1.125" hidden="1" customWidth="1"/>
    <col min="3" max="3" width="29.375" customWidth="1"/>
    <col min="4" max="4" width="13.25" style="10" customWidth="1"/>
    <col min="5" max="5" width="6.625" customWidth="1"/>
    <col min="8" max="8" width="11.625" bestFit="1" customWidth="1"/>
  </cols>
  <sheetData>
    <row r="3" spans="1:5">
      <c r="B3" s="15"/>
      <c r="C3" s="15"/>
      <c r="D3" s="15"/>
      <c r="E3" s="15"/>
    </row>
    <row r="4" spans="1:5" ht="20.25">
      <c r="A4" s="22" t="s">
        <v>5</v>
      </c>
      <c r="B4" s="7"/>
      <c r="C4" s="7"/>
      <c r="D4" s="9"/>
      <c r="E4" s="7"/>
    </row>
    <row r="5" spans="1:5">
      <c r="C5" s="19" t="s">
        <v>13</v>
      </c>
    </row>
    <row r="6" spans="1:5">
      <c r="C6" s="16"/>
      <c r="D6" s="16"/>
    </row>
    <row r="8" spans="1:5">
      <c r="C8" s="6"/>
    </row>
    <row r="9" spans="1:5">
      <c r="D9" s="11"/>
      <c r="E9" s="1"/>
    </row>
    <row r="10" spans="1:5" ht="17.25" thickBot="1">
      <c r="D10" s="11"/>
      <c r="E10" s="1"/>
    </row>
    <row r="11" spans="1:5" s="21" customFormat="1">
      <c r="A11" s="34" t="s">
        <v>11</v>
      </c>
      <c r="B11" s="35"/>
      <c r="C11" s="36" t="s">
        <v>0</v>
      </c>
      <c r="D11" s="37" t="s">
        <v>6</v>
      </c>
      <c r="E11" s="20"/>
    </row>
    <row r="12" spans="1:5" s="21" customFormat="1" ht="59.25" customHeight="1">
      <c r="A12" s="38" t="s">
        <v>39</v>
      </c>
      <c r="B12" s="56"/>
      <c r="C12" s="38" t="s">
        <v>40</v>
      </c>
      <c r="D12" s="57">
        <v>72400000</v>
      </c>
      <c r="E12" s="61"/>
    </row>
    <row r="13" spans="1:5" s="29" customFormat="1" ht="48" customHeight="1">
      <c r="A13" s="38" t="s">
        <v>41</v>
      </c>
      <c r="B13" s="58"/>
      <c r="C13" s="38" t="s">
        <v>42</v>
      </c>
      <c r="D13" s="27">
        <v>72765000</v>
      </c>
      <c r="E13" s="61"/>
    </row>
    <row r="14" spans="1:5" s="29" customFormat="1" ht="48" customHeight="1">
      <c r="A14" s="64"/>
      <c r="B14" s="63"/>
      <c r="C14" s="38"/>
      <c r="D14" s="27"/>
      <c r="E14" s="61"/>
    </row>
    <row r="15" spans="1:5" s="29" customFormat="1" ht="31.5" customHeight="1">
      <c r="A15" s="55"/>
      <c r="B15" s="60"/>
      <c r="C15" s="52"/>
      <c r="D15" s="27"/>
      <c r="E15" s="28"/>
    </row>
    <row r="16" spans="1:5" s="29" customFormat="1" ht="29.25" customHeight="1">
      <c r="A16" s="38"/>
      <c r="B16" s="48"/>
      <c r="C16" s="26"/>
      <c r="D16" s="27"/>
      <c r="E16" s="28"/>
    </row>
    <row r="17" spans="1:6" s="29" customFormat="1" ht="29.25" customHeight="1">
      <c r="B17" s="46"/>
      <c r="C17" s="26"/>
      <c r="D17" s="27"/>
      <c r="E17" s="28"/>
    </row>
    <row r="18" spans="1:6">
      <c r="A18" s="32"/>
      <c r="B18" s="24"/>
      <c r="C18" s="24"/>
      <c r="D18" s="25"/>
      <c r="F18" t="s">
        <v>12</v>
      </c>
    </row>
    <row r="19" spans="1:6" ht="17.25" thickBot="1">
      <c r="A19" s="39"/>
      <c r="B19" s="40"/>
      <c r="C19" s="41"/>
      <c r="D19" s="42">
        <f>SUM(D12:D18)</f>
        <v>145165000</v>
      </c>
      <c r="E19" s="5"/>
    </row>
    <row r="20" spans="1:6">
      <c r="C20" s="62"/>
      <c r="D20" s="12"/>
      <c r="E20" s="53"/>
    </row>
    <row r="21" spans="1:6">
      <c r="C21" s="21" t="s">
        <v>14</v>
      </c>
      <c r="D21" s="12">
        <f>D19-D20</f>
        <v>145165000</v>
      </c>
      <c r="E21" s="1"/>
    </row>
    <row r="22" spans="1:6">
      <c r="A22" s="8" t="s">
        <v>2</v>
      </c>
      <c r="D22" s="11"/>
      <c r="E22" s="1"/>
    </row>
    <row r="23" spans="1:6">
      <c r="D23" s="11"/>
      <c r="E23" s="1"/>
    </row>
    <row r="24" spans="1:6">
      <c r="D24" s="11"/>
      <c r="E24" s="1"/>
    </row>
    <row r="25" spans="1:6">
      <c r="C25" s="17"/>
      <c r="D25" s="11"/>
      <c r="E25" s="1"/>
    </row>
    <row r="26" spans="1:6" ht="17.25" thickBot="1">
      <c r="A26" s="23"/>
      <c r="B26" s="2"/>
      <c r="C26" s="18"/>
      <c r="D26" s="13"/>
      <c r="E26" s="1"/>
    </row>
    <row r="30" spans="1:6">
      <c r="A30" s="8" t="s">
        <v>1</v>
      </c>
      <c r="B30" s="15"/>
      <c r="C30" s="15"/>
      <c r="D30" s="15"/>
      <c r="E30" s="15"/>
    </row>
    <row r="31" spans="1:6">
      <c r="A31" s="8" t="s">
        <v>3</v>
      </c>
      <c r="B31" s="15"/>
      <c r="C31" s="15"/>
      <c r="D31" s="15"/>
      <c r="E31" s="15"/>
    </row>
    <row r="32" spans="1:6">
      <c r="A32" s="8" t="s">
        <v>4</v>
      </c>
      <c r="B32" s="15"/>
      <c r="C32" s="15"/>
      <c r="D32" s="15"/>
      <c r="E32" s="15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</sheetData>
  <phoneticPr fontId="12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48"/>
  <sheetViews>
    <sheetView topLeftCell="A4" workbookViewId="0">
      <selection activeCell="E13" sqref="E13"/>
    </sheetView>
  </sheetViews>
  <sheetFormatPr defaultRowHeight="16.5"/>
  <cols>
    <col min="1" max="1" width="27" customWidth="1"/>
    <col min="4" max="4" width="21.625" customWidth="1"/>
    <col min="5" max="5" width="16.625" style="10" customWidth="1"/>
    <col min="6" max="6" width="0.375" hidden="1" customWidth="1"/>
    <col min="7" max="7" width="40.125" style="45" customWidth="1"/>
    <col min="8" max="8" width="15.25" bestFit="1" customWidth="1"/>
    <col min="9" max="10" width="11.625" bestFit="1" customWidth="1"/>
  </cols>
  <sheetData>
    <row r="3" spans="1:10">
      <c r="A3" s="75"/>
      <c r="B3" s="75"/>
      <c r="C3" s="75"/>
      <c r="D3" s="75"/>
      <c r="E3" s="75"/>
      <c r="F3" s="75"/>
    </row>
    <row r="4" spans="1:10" ht="20.25">
      <c r="A4" s="7" t="s">
        <v>5</v>
      </c>
      <c r="B4" s="7"/>
      <c r="C4" s="7"/>
      <c r="D4" s="7"/>
      <c r="E4" s="9"/>
      <c r="F4" s="7"/>
    </row>
    <row r="6" spans="1:10">
      <c r="C6" s="85" t="s">
        <v>7</v>
      </c>
      <c r="D6" s="85"/>
      <c r="E6" s="85"/>
    </row>
    <row r="8" spans="1:10">
      <c r="A8" t="s">
        <v>8</v>
      </c>
      <c r="B8" s="75" t="s">
        <v>9</v>
      </c>
      <c r="C8" s="75"/>
      <c r="D8" s="75"/>
    </row>
    <row r="9" spans="1:10">
      <c r="A9" s="69" t="s">
        <v>15</v>
      </c>
      <c r="E9" s="11"/>
      <c r="F9" s="1"/>
    </row>
    <row r="10" spans="1:10" ht="17.25" thickBot="1">
      <c r="E10" s="11"/>
      <c r="F10" s="1"/>
    </row>
    <row r="11" spans="1:10" ht="17.25" thickBot="1">
      <c r="A11" s="65" t="s">
        <v>11</v>
      </c>
      <c r="B11" s="86" t="s">
        <v>0</v>
      </c>
      <c r="C11" s="86"/>
      <c r="D11" s="86"/>
      <c r="E11" s="86" t="s">
        <v>6</v>
      </c>
      <c r="F11" s="87"/>
      <c r="J11" s="31"/>
    </row>
    <row r="12" spans="1:10" s="29" customFormat="1">
      <c r="A12" s="88" t="s">
        <v>16</v>
      </c>
      <c r="B12" s="78" t="s">
        <v>45</v>
      </c>
      <c r="C12" s="78"/>
      <c r="D12" s="78"/>
      <c r="E12" s="51">
        <f>3030000*8+3300</f>
        <v>24243300</v>
      </c>
      <c r="F12" s="30"/>
      <c r="G12" s="47"/>
      <c r="H12" s="44"/>
      <c r="J12" s="47"/>
    </row>
    <row r="13" spans="1:10" s="29" customFormat="1" ht="17.25" thickBot="1">
      <c r="A13" s="89"/>
      <c r="B13" s="72" t="s">
        <v>46</v>
      </c>
      <c r="C13" s="73"/>
      <c r="D13" s="73"/>
      <c r="E13" s="49">
        <f>1950000*8+800000*4+11000</f>
        <v>18811000</v>
      </c>
      <c r="F13" s="33"/>
      <c r="G13" s="47"/>
      <c r="H13" s="68"/>
      <c r="I13" s="67"/>
      <c r="J13" s="68"/>
    </row>
    <row r="14" spans="1:10" s="29" customFormat="1">
      <c r="A14" s="90" t="s">
        <v>17</v>
      </c>
      <c r="B14" s="84" t="s">
        <v>18</v>
      </c>
      <c r="C14" s="84"/>
      <c r="D14" s="84"/>
      <c r="E14" s="70">
        <f>3030000*4+3300</f>
        <v>12123300</v>
      </c>
      <c r="F14" s="33"/>
      <c r="G14" s="47"/>
      <c r="H14" s="44"/>
    </row>
    <row r="15" spans="1:10" s="29" customFormat="1" ht="17.25" thickBot="1">
      <c r="A15" s="89"/>
      <c r="B15" s="91" t="s">
        <v>19</v>
      </c>
      <c r="C15" s="92"/>
      <c r="D15" s="93"/>
      <c r="E15" s="71">
        <f>2650000*4+850000*2+3300</f>
        <v>12303300</v>
      </c>
      <c r="F15" s="33"/>
      <c r="G15" s="47"/>
      <c r="H15" s="44"/>
    </row>
    <row r="16" spans="1:10" s="29" customFormat="1">
      <c r="A16" s="81" t="s">
        <v>20</v>
      </c>
      <c r="B16" s="94" t="s">
        <v>21</v>
      </c>
      <c r="C16" s="78"/>
      <c r="D16" s="78"/>
      <c r="E16" s="51">
        <f>3030000*10+3300</f>
        <v>30303300</v>
      </c>
      <c r="F16" s="33"/>
      <c r="G16" s="47"/>
      <c r="H16" s="44"/>
    </row>
    <row r="17" spans="1:8" s="29" customFormat="1">
      <c r="A17" s="81"/>
      <c r="B17" s="83" t="s">
        <v>22</v>
      </c>
      <c r="C17" s="83"/>
      <c r="D17" s="83"/>
      <c r="E17" s="54">
        <f>2650000*10+850000*5+3300</f>
        <v>30753300</v>
      </c>
      <c r="F17" s="33"/>
      <c r="G17" s="47"/>
      <c r="H17" s="44"/>
    </row>
    <row r="18" spans="1:8" s="29" customFormat="1" ht="17.25" thickBot="1">
      <c r="A18" s="82"/>
      <c r="B18" s="72" t="s">
        <v>23</v>
      </c>
      <c r="C18" s="73"/>
      <c r="D18" s="73"/>
      <c r="E18" s="49">
        <f>1950000*10+800000*5+11000</f>
        <v>23511000</v>
      </c>
      <c r="F18" s="33"/>
      <c r="G18" s="47"/>
      <c r="H18" s="44"/>
    </row>
    <row r="19" spans="1:8" s="29" customFormat="1">
      <c r="A19" s="81" t="s">
        <v>24</v>
      </c>
      <c r="B19" s="78" t="s">
        <v>25</v>
      </c>
      <c r="C19" s="78"/>
      <c r="D19" s="78"/>
      <c r="E19" s="51">
        <f>2650000*4+850000*2+3300</f>
        <v>12303300</v>
      </c>
      <c r="F19" s="33"/>
      <c r="G19" s="47"/>
      <c r="H19" s="44"/>
    </row>
    <row r="20" spans="1:8" s="29" customFormat="1">
      <c r="A20" s="81"/>
      <c r="B20" s="95" t="s">
        <v>26</v>
      </c>
      <c r="C20" s="96"/>
      <c r="D20" s="97"/>
      <c r="E20" s="51">
        <f>3030000*4+3300</f>
        <v>12123300</v>
      </c>
      <c r="F20" s="33"/>
      <c r="G20" s="47"/>
      <c r="H20" s="44"/>
    </row>
    <row r="21" spans="1:8" s="29" customFormat="1">
      <c r="A21" s="81"/>
      <c r="B21" s="83" t="s">
        <v>27</v>
      </c>
      <c r="C21" s="83"/>
      <c r="D21" s="83"/>
      <c r="E21" s="54">
        <f>1950000*4+800000*2+11000</f>
        <v>9411000</v>
      </c>
      <c r="F21" s="33"/>
      <c r="G21" s="47"/>
      <c r="H21" s="44"/>
    </row>
    <row r="22" spans="1:8" s="29" customFormat="1" ht="17.25" thickBot="1">
      <c r="A22" s="82"/>
      <c r="B22" s="73" t="s">
        <v>28</v>
      </c>
      <c r="C22" s="73"/>
      <c r="D22" s="73"/>
      <c r="E22" s="49">
        <f>12303300</f>
        <v>12303300</v>
      </c>
      <c r="F22" s="33"/>
      <c r="G22" s="47"/>
      <c r="H22" s="44"/>
    </row>
    <row r="23" spans="1:8" s="29" customFormat="1">
      <c r="A23" s="81" t="s">
        <v>29</v>
      </c>
      <c r="B23" s="78" t="s">
        <v>30</v>
      </c>
      <c r="C23" s="78"/>
      <c r="D23" s="78"/>
      <c r="E23" s="51">
        <v>9411000</v>
      </c>
      <c r="F23" s="33"/>
      <c r="G23" s="47"/>
      <c r="H23" s="44"/>
    </row>
    <row r="24" spans="1:8" s="29" customFormat="1">
      <c r="A24" s="81"/>
      <c r="B24" s="83" t="s">
        <v>31</v>
      </c>
      <c r="C24" s="83"/>
      <c r="D24" s="83"/>
      <c r="E24" s="54">
        <v>12123300</v>
      </c>
      <c r="F24" s="33"/>
      <c r="G24" s="47"/>
      <c r="H24" s="44"/>
    </row>
    <row r="25" spans="1:8" s="29" customFormat="1" ht="17.25" thickBot="1">
      <c r="A25" s="82"/>
      <c r="B25" s="73" t="s">
        <v>28</v>
      </c>
      <c r="C25" s="73"/>
      <c r="D25" s="73"/>
      <c r="E25" s="49">
        <v>12303300</v>
      </c>
      <c r="F25" s="33"/>
      <c r="G25" s="47"/>
      <c r="H25" s="44"/>
    </row>
    <row r="26" spans="1:8" s="29" customFormat="1">
      <c r="A26" s="81" t="s">
        <v>32</v>
      </c>
      <c r="B26" s="78" t="s">
        <v>30</v>
      </c>
      <c r="C26" s="78"/>
      <c r="D26" s="78"/>
      <c r="E26" s="51">
        <v>9411000</v>
      </c>
      <c r="F26" s="33"/>
      <c r="G26" s="47"/>
      <c r="H26" s="44"/>
    </row>
    <row r="27" spans="1:8" s="29" customFormat="1">
      <c r="A27" s="81"/>
      <c r="B27" s="83" t="s">
        <v>33</v>
      </c>
      <c r="C27" s="83"/>
      <c r="D27" s="83"/>
      <c r="E27" s="54">
        <v>12303300</v>
      </c>
      <c r="F27" s="33"/>
      <c r="G27" s="47"/>
      <c r="H27" s="44"/>
    </row>
    <row r="28" spans="1:8" s="29" customFormat="1" ht="17.25" thickBot="1">
      <c r="A28" s="82"/>
      <c r="B28" s="73" t="s">
        <v>34</v>
      </c>
      <c r="C28" s="73"/>
      <c r="D28" s="73"/>
      <c r="E28" s="49">
        <v>12123300</v>
      </c>
      <c r="F28" s="33"/>
      <c r="G28" s="47"/>
      <c r="H28" s="44"/>
    </row>
    <row r="29" spans="1:8" s="29" customFormat="1">
      <c r="A29" s="81" t="s">
        <v>35</v>
      </c>
      <c r="B29" s="94" t="s">
        <v>33</v>
      </c>
      <c r="C29" s="78"/>
      <c r="D29" s="78"/>
      <c r="E29" s="51">
        <v>12303300</v>
      </c>
      <c r="F29" s="33"/>
      <c r="G29" s="47"/>
      <c r="H29" s="44"/>
    </row>
    <row r="30" spans="1:8" s="29" customFormat="1">
      <c r="A30" s="81"/>
      <c r="B30" s="98" t="s">
        <v>36</v>
      </c>
      <c r="C30" s="83"/>
      <c r="D30" s="83"/>
      <c r="E30" s="54">
        <v>9411000</v>
      </c>
      <c r="F30" s="33"/>
      <c r="G30" s="47"/>
      <c r="H30" s="44"/>
    </row>
    <row r="31" spans="1:8" s="29" customFormat="1" ht="17.25" thickBot="1">
      <c r="A31" s="82"/>
      <c r="B31" s="73" t="s">
        <v>37</v>
      </c>
      <c r="C31" s="73"/>
      <c r="D31" s="73"/>
      <c r="E31" s="49">
        <v>12123300</v>
      </c>
      <c r="F31" s="33"/>
      <c r="G31" s="47"/>
      <c r="H31" s="44"/>
    </row>
    <row r="32" spans="1:8" s="29" customFormat="1">
      <c r="A32" s="81" t="s">
        <v>38</v>
      </c>
      <c r="B32" s="94" t="s">
        <v>33</v>
      </c>
      <c r="C32" s="78"/>
      <c r="D32" s="78"/>
      <c r="E32" s="51">
        <v>12303300</v>
      </c>
      <c r="F32" s="33"/>
      <c r="G32" s="47"/>
      <c r="H32" s="44"/>
    </row>
    <row r="33" spans="1:8" s="29" customFormat="1">
      <c r="A33" s="81"/>
      <c r="B33" s="98" t="s">
        <v>36</v>
      </c>
      <c r="C33" s="83"/>
      <c r="D33" s="83"/>
      <c r="E33" s="54">
        <v>9411000</v>
      </c>
      <c r="F33" s="33"/>
      <c r="G33" s="47"/>
      <c r="H33" s="44"/>
    </row>
    <row r="34" spans="1:8" s="29" customFormat="1" ht="17.25" thickBot="1">
      <c r="A34" s="82"/>
      <c r="B34" s="73" t="s">
        <v>37</v>
      </c>
      <c r="C34" s="73"/>
      <c r="D34" s="73"/>
      <c r="E34" s="49">
        <v>12123300</v>
      </c>
      <c r="F34" s="33"/>
      <c r="G34" s="47"/>
      <c r="H34" s="44"/>
    </row>
    <row r="35" spans="1:8" ht="17.25" thickBot="1">
      <c r="A35" s="50"/>
      <c r="B35" s="77" t="s">
        <v>10</v>
      </c>
      <c r="C35" s="77"/>
      <c r="D35" s="77"/>
      <c r="E35" s="66">
        <f>SUM(E12:E34)</f>
        <v>333539800</v>
      </c>
      <c r="F35" s="43"/>
    </row>
    <row r="36" spans="1:8">
      <c r="A36" s="79"/>
      <c r="B36" s="80"/>
      <c r="C36" s="80"/>
      <c r="D36" s="80"/>
      <c r="E36" s="12"/>
      <c r="F36" s="4"/>
    </row>
    <row r="37" spans="1:8">
      <c r="B37" s="76"/>
      <c r="C37" s="76"/>
      <c r="D37" s="76"/>
      <c r="E37" s="12"/>
      <c r="F37" s="1"/>
    </row>
    <row r="38" spans="1:8">
      <c r="B38" s="76"/>
      <c r="C38" s="76"/>
      <c r="D38" s="76"/>
      <c r="E38" s="12"/>
      <c r="F38" s="1"/>
    </row>
    <row r="39" spans="1:8" ht="17.25" thickBot="1">
      <c r="A39" s="2"/>
      <c r="B39" s="2"/>
      <c r="C39" s="3"/>
      <c r="D39" s="3" t="s">
        <v>14</v>
      </c>
      <c r="E39" s="59">
        <f>E35-E36</f>
        <v>333539800</v>
      </c>
      <c r="F39" s="1"/>
    </row>
    <row r="43" spans="1:8">
      <c r="A43" s="75" t="s">
        <v>1</v>
      </c>
      <c r="B43" s="75"/>
      <c r="C43" s="75"/>
      <c r="D43" s="75"/>
      <c r="E43" s="75"/>
      <c r="F43" s="75"/>
    </row>
    <row r="44" spans="1:8">
      <c r="A44" s="75" t="s">
        <v>3</v>
      </c>
      <c r="B44" s="75"/>
      <c r="C44" s="75"/>
      <c r="D44" s="75"/>
      <c r="E44" s="75"/>
      <c r="F44" s="75"/>
    </row>
    <row r="45" spans="1:8">
      <c r="A45" s="75" t="s">
        <v>4</v>
      </c>
      <c r="B45" s="75"/>
      <c r="C45" s="75"/>
      <c r="D45" s="75"/>
      <c r="E45" s="75"/>
      <c r="F45" s="75"/>
    </row>
    <row r="46" spans="1:8">
      <c r="B46" s="74"/>
      <c r="C46" s="74"/>
      <c r="D46" s="74"/>
      <c r="E46" s="74"/>
    </row>
    <row r="47" spans="1:8">
      <c r="B47" s="74"/>
      <c r="C47" s="74"/>
      <c r="D47" s="74"/>
      <c r="E47" s="74"/>
    </row>
    <row r="48" spans="1:8">
      <c r="B48" s="74"/>
      <c r="C48" s="74"/>
      <c r="D48" s="74"/>
      <c r="E48" s="74"/>
    </row>
  </sheetData>
  <mergeCells count="46">
    <mergeCell ref="A32:A34"/>
    <mergeCell ref="B32:D32"/>
    <mergeCell ref="B33:D33"/>
    <mergeCell ref="B34:D34"/>
    <mergeCell ref="A29:A31"/>
    <mergeCell ref="B29:D29"/>
    <mergeCell ref="B30:D30"/>
    <mergeCell ref="B31:D31"/>
    <mergeCell ref="A23:A25"/>
    <mergeCell ref="B16:D16"/>
    <mergeCell ref="B17:D17"/>
    <mergeCell ref="B23:D23"/>
    <mergeCell ref="B24:D24"/>
    <mergeCell ref="B25:D25"/>
    <mergeCell ref="A19:A22"/>
    <mergeCell ref="B19:D19"/>
    <mergeCell ref="B21:D21"/>
    <mergeCell ref="B22:D22"/>
    <mergeCell ref="B20:D20"/>
    <mergeCell ref="B14:D14"/>
    <mergeCell ref="A3:F3"/>
    <mergeCell ref="C6:E6"/>
    <mergeCell ref="B8:D8"/>
    <mergeCell ref="B11:D11"/>
    <mergeCell ref="E11:F11"/>
    <mergeCell ref="A12:A13"/>
    <mergeCell ref="B12:D12"/>
    <mergeCell ref="B13:D13"/>
    <mergeCell ref="A14:A15"/>
    <mergeCell ref="B15:D15"/>
    <mergeCell ref="B18:D18"/>
    <mergeCell ref="B48:E48"/>
    <mergeCell ref="A43:F43"/>
    <mergeCell ref="A44:F44"/>
    <mergeCell ref="A45:F45"/>
    <mergeCell ref="B46:E46"/>
    <mergeCell ref="B47:E47"/>
    <mergeCell ref="B38:D38"/>
    <mergeCell ref="B37:D37"/>
    <mergeCell ref="B35:D35"/>
    <mergeCell ref="B26:D26"/>
    <mergeCell ref="A36:D36"/>
    <mergeCell ref="A26:A28"/>
    <mergeCell ref="B27:D27"/>
    <mergeCell ref="B28:D28"/>
    <mergeCell ref="A16:A18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4:J16"/>
  <sheetViews>
    <sheetView tabSelected="1" workbookViewId="0">
      <selection activeCell="G22" sqref="G22"/>
    </sheetView>
  </sheetViews>
  <sheetFormatPr defaultRowHeight="16.5"/>
  <cols>
    <col min="3" max="3" width="13.25" customWidth="1"/>
    <col min="6" max="6" width="11" customWidth="1"/>
    <col min="7" max="7" width="54.875" customWidth="1"/>
    <col min="8" max="8" width="18.125" customWidth="1"/>
  </cols>
  <sheetData>
    <row r="4" spans="3:10" ht="16.5" customHeight="1">
      <c r="C4" s="99" t="s">
        <v>16</v>
      </c>
      <c r="D4" s="100" t="s">
        <v>45</v>
      </c>
      <c r="E4" s="100"/>
      <c r="F4" s="100"/>
      <c r="G4" s="101">
        <f>3030000*8+3300</f>
        <v>24243300</v>
      </c>
      <c r="H4" s="102">
        <v>43054300</v>
      </c>
    </row>
    <row r="5" spans="3:10">
      <c r="C5" s="99"/>
      <c r="D5" s="103" t="s">
        <v>46</v>
      </c>
      <c r="E5" s="100"/>
      <c r="F5" s="100"/>
      <c r="G5" s="101">
        <f>1950000*8+800000*4+11000</f>
        <v>18811000</v>
      </c>
      <c r="H5" s="102"/>
    </row>
    <row r="8" spans="3:10">
      <c r="G8" s="24" t="s">
        <v>49</v>
      </c>
      <c r="H8" s="107">
        <v>10760000</v>
      </c>
      <c r="I8" t="s">
        <v>56</v>
      </c>
    </row>
    <row r="9" spans="3:10">
      <c r="G9" s="24" t="s">
        <v>50</v>
      </c>
      <c r="H9" s="108"/>
    </row>
    <row r="10" spans="3:10">
      <c r="G10" s="24" t="s">
        <v>51</v>
      </c>
      <c r="H10" s="109"/>
    </row>
    <row r="12" spans="3:10">
      <c r="F12" s="24" t="s">
        <v>43</v>
      </c>
      <c r="G12" s="24" t="s">
        <v>52</v>
      </c>
      <c r="H12" s="104">
        <v>18183300</v>
      </c>
      <c r="I12" s="105">
        <v>32294300</v>
      </c>
      <c r="J12" s="106"/>
    </row>
    <row r="13" spans="3:10">
      <c r="F13" s="24" t="s">
        <v>44</v>
      </c>
      <c r="G13" s="24" t="s">
        <v>53</v>
      </c>
      <c r="H13" s="104">
        <v>14111000</v>
      </c>
      <c r="I13" s="106"/>
      <c r="J13" s="106"/>
    </row>
    <row r="15" spans="3:10">
      <c r="F15" s="24" t="s">
        <v>47</v>
      </c>
      <c r="G15" s="104" t="s">
        <v>48</v>
      </c>
      <c r="H15" s="104">
        <v>24284300</v>
      </c>
      <c r="I15" s="105">
        <v>32294300</v>
      </c>
      <c r="J15" s="106"/>
    </row>
    <row r="16" spans="3:10">
      <c r="F16" s="24" t="s">
        <v>54</v>
      </c>
      <c r="G16" s="24" t="s">
        <v>55</v>
      </c>
      <c r="H16" s="104">
        <v>8010000</v>
      </c>
      <c r="I16" s="106"/>
      <c r="J16" s="106"/>
    </row>
  </sheetData>
  <mergeCells count="6">
    <mergeCell ref="C4:C5"/>
    <mergeCell ref="D4:F4"/>
    <mergeCell ref="D5:F5"/>
    <mergeCell ref="H4:H5"/>
    <mergeCell ref="I12:J13"/>
    <mergeCell ref="I15:J16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2017-03-07T04:18:13Z</dcterms:modified>
</cp:coreProperties>
</file>