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065" windowHeight="12315" tabRatio="835" firstSheet="10" activeTab="18"/>
  </bookViews>
  <sheets>
    <sheet name="수익정산 11,12월" sheetId="1" r:id="rId1"/>
    <sheet name="수익정산1월 " sheetId="2" r:id="rId2"/>
    <sheet name="수익정산2월" sheetId="3" r:id="rId3"/>
    <sheet name="수익정산3월 " sheetId="4" r:id="rId4"/>
    <sheet name="수익정산4월 " sheetId="5" r:id="rId5"/>
    <sheet name="수익정산5월" sheetId="6" r:id="rId6"/>
    <sheet name="수익정산6월" sheetId="7" r:id="rId7"/>
    <sheet name="수익정산7월" sheetId="8" r:id="rId8"/>
    <sheet name="수익정산8월" sheetId="9" r:id="rId9"/>
    <sheet name="수익정산9월" sheetId="10" r:id="rId10"/>
    <sheet name="수익정산10월" sheetId="11" r:id="rId11"/>
    <sheet name="수익정산11월" sheetId="12" r:id="rId12"/>
    <sheet name="수익정산12월" sheetId="13" r:id="rId13"/>
    <sheet name="수익정산2016년1월" sheetId="14" r:id="rId14"/>
    <sheet name="수익정산2016년 2월" sheetId="15" r:id="rId15"/>
    <sheet name="수익정산2016년 3월" sheetId="16" r:id="rId16"/>
    <sheet name="수익정산2016년 4월" sheetId="17" r:id="rId17"/>
    <sheet name="수익정산2016년 5월" sheetId="18" r:id="rId18"/>
    <sheet name="Sheet1" sheetId="19" r:id="rId19"/>
  </sheets>
  <calcPr calcId="145621"/>
</workbook>
</file>

<file path=xl/calcChain.xml><?xml version="1.0" encoding="utf-8"?>
<calcChain xmlns="http://schemas.openxmlformats.org/spreadsheetml/2006/main">
  <c r="C33" i="19" l="1"/>
  <c r="E38" i="18" l="1"/>
  <c r="C26" i="18"/>
  <c r="C38" i="18" s="1"/>
  <c r="C25" i="18"/>
  <c r="D38" i="18"/>
  <c r="C33" i="18"/>
  <c r="C20" i="17" l="1"/>
  <c r="C25" i="17" s="1"/>
  <c r="C33" i="17"/>
  <c r="D38" i="17" s="1"/>
  <c r="C33" i="16"/>
  <c r="D38" i="16" s="1"/>
  <c r="C38" i="16"/>
  <c r="D38" i="15"/>
  <c r="C33" i="15"/>
  <c r="C20" i="15"/>
  <c r="C26" i="15" s="1"/>
  <c r="C38" i="15" s="1"/>
  <c r="C33" i="14"/>
  <c r="D38" i="14" s="1"/>
  <c r="C20" i="14"/>
  <c r="C26" i="14" s="1"/>
  <c r="C38" i="14" s="1"/>
  <c r="F38" i="11"/>
  <c r="E38" i="11"/>
  <c r="F38" i="12"/>
  <c r="G38" i="12" s="1"/>
  <c r="E38" i="12"/>
  <c r="C26" i="17" l="1"/>
  <c r="C38" i="17" s="1"/>
  <c r="E38" i="17" s="1"/>
  <c r="E38" i="15"/>
  <c r="E38" i="16"/>
  <c r="C25" i="15"/>
  <c r="C25" i="14"/>
  <c r="D38" i="13"/>
  <c r="C33" i="13"/>
  <c r="C17" i="13"/>
  <c r="C7" i="13"/>
  <c r="C33" i="12"/>
  <c r="C17" i="12"/>
  <c r="C7" i="12"/>
  <c r="C33" i="11"/>
  <c r="C17" i="11"/>
  <c r="C7" i="11"/>
  <c r="C33" i="10"/>
  <c r="D38" i="10" s="1"/>
  <c r="C17" i="10"/>
  <c r="C7" i="10"/>
  <c r="C33" i="9"/>
  <c r="D38" i="9" s="1"/>
  <c r="C17" i="9"/>
  <c r="C7" i="9"/>
  <c r="C33" i="8"/>
  <c r="D38" i="8" s="1"/>
  <c r="C17" i="8"/>
  <c r="C7" i="8"/>
  <c r="C33" i="7"/>
  <c r="D38" i="7" s="1"/>
  <c r="C17" i="7"/>
  <c r="C20" i="7" s="1"/>
  <c r="C26" i="7" s="1"/>
  <c r="C38" i="7" s="1"/>
  <c r="C7" i="7"/>
  <c r="C33" i="6"/>
  <c r="D38" i="6" s="1"/>
  <c r="C17" i="6"/>
  <c r="C7" i="6"/>
  <c r="C6" i="2"/>
  <c r="C7" i="2" s="1"/>
  <c r="C33" i="5"/>
  <c r="D38" i="5" s="1"/>
  <c r="C17" i="5"/>
  <c r="C7" i="5"/>
  <c r="C33" i="4"/>
  <c r="D38" i="4" s="1"/>
  <c r="C17" i="4"/>
  <c r="C7" i="4"/>
  <c r="C33" i="3"/>
  <c r="D38" i="3" s="1"/>
  <c r="C17" i="3"/>
  <c r="C7" i="3"/>
  <c r="C17" i="2"/>
  <c r="C33" i="2"/>
  <c r="D37" i="2" s="1"/>
  <c r="C33" i="1"/>
  <c r="D38" i="1" s="1"/>
  <c r="C17" i="1"/>
  <c r="C7" i="1"/>
  <c r="C20" i="1" l="1"/>
  <c r="C20" i="9"/>
  <c r="C20" i="13"/>
  <c r="C25" i="13" s="1"/>
  <c r="C20" i="12"/>
  <c r="C25" i="12" s="1"/>
  <c r="C20" i="11"/>
  <c r="C26" i="11" s="1"/>
  <c r="C20" i="10"/>
  <c r="C26" i="10" s="1"/>
  <c r="C38" i="10" s="1"/>
  <c r="E38" i="10" s="1"/>
  <c r="C26" i="9"/>
  <c r="C38" i="9" s="1"/>
  <c r="C25" i="9"/>
  <c r="C20" i="8"/>
  <c r="E38" i="7"/>
  <c r="C25" i="7"/>
  <c r="C20" i="6"/>
  <c r="C26" i="6" s="1"/>
  <c r="C38" i="6" s="1"/>
  <c r="E38" i="6" s="1"/>
  <c r="C20" i="5"/>
  <c r="C26" i="5" s="1"/>
  <c r="C38" i="5" s="1"/>
  <c r="E38" i="5" s="1"/>
  <c r="C20" i="4"/>
  <c r="C25" i="4" s="1"/>
  <c r="C20" i="3"/>
  <c r="C26" i="3" s="1"/>
  <c r="C38" i="3" s="1"/>
  <c r="E38" i="3" s="1"/>
  <c r="C20" i="2"/>
  <c r="C25" i="1"/>
  <c r="C26" i="1"/>
  <c r="C38" i="1" s="1"/>
  <c r="E38" i="1" s="1"/>
  <c r="C25" i="6" l="1"/>
  <c r="C26" i="13"/>
  <c r="C38" i="13" s="1"/>
  <c r="E38" i="13" s="1"/>
  <c r="C26" i="12"/>
  <c r="C25" i="11"/>
  <c r="C25" i="10"/>
  <c r="C25" i="5"/>
  <c r="C26" i="4"/>
  <c r="C38" i="4" s="1"/>
  <c r="E38" i="4" s="1"/>
  <c r="C25" i="3"/>
  <c r="C25" i="2"/>
  <c r="C26" i="2"/>
  <c r="C37" i="2" s="1"/>
  <c r="E37" i="2" s="1"/>
  <c r="E38" i="19" l="1"/>
</calcChain>
</file>

<file path=xl/sharedStrings.xml><?xml version="1.0" encoding="utf-8"?>
<sst xmlns="http://schemas.openxmlformats.org/spreadsheetml/2006/main" count="725" uniqueCount="157">
  <si>
    <t>2014년 11월 및 12월분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</si>
  <si>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</si>
  <si>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</si>
  <si>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11,12월분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</si>
  <si>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</si>
  <si>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</si>
  <si>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</si>
  <si>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</si>
  <si>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</si>
  <si>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</si>
  <si>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</si>
  <si>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</si>
  <si>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</si>
  <si>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</si>
  <si>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</si>
  <si>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</si>
  <si>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</si>
  <si>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</si>
  <si>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</si>
  <si>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</si>
  <si>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</si>
  <si>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</si>
  <si>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</si>
  <si>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</si>
  <si>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</si>
  <si>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</si>
  <si>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</si>
  <si>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</si>
  <si>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</si>
  <si>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2건</t>
    <phoneticPr fontId="3" type="noConversion"/>
  </si>
  <si>
    <t>항공수익</t>
    <phoneticPr fontId="3" type="noConversion"/>
  </si>
  <si>
    <t>12/31일건 하나투어직불</t>
    <phoneticPr fontId="3" type="noConversion"/>
  </si>
  <si>
    <t>호텔수익</t>
    <phoneticPr fontId="3" type="noConversion"/>
  </si>
  <si>
    <t>11/21일건 하나투어직불</t>
    <phoneticPr fontId="3" type="noConversion"/>
  </si>
  <si>
    <t>4)</t>
    <phoneticPr fontId="3" type="noConversion"/>
  </si>
  <si>
    <t>4)</t>
    <phoneticPr fontId="3" type="noConversion"/>
  </si>
  <si>
    <t>11/21일건 하나투어직불</t>
    <phoneticPr fontId="3" type="noConversion"/>
  </si>
  <si>
    <t>호텔수익</t>
    <phoneticPr fontId="3" type="noConversion"/>
  </si>
  <si>
    <t>12/31일건 하나투어직불</t>
    <phoneticPr fontId="3" type="noConversion"/>
  </si>
  <si>
    <t>항공수익</t>
    <phoneticPr fontId="3" type="noConversion"/>
  </si>
  <si>
    <t>0건</t>
    <phoneticPr fontId="3" type="noConversion"/>
  </si>
  <si>
    <t>항공발권컴</t>
    <phoneticPr fontId="3" type="noConversion"/>
  </si>
  <si>
    <t>* 하나투어에서 직접 수령한 커미션분</t>
    <phoneticPr fontId="3" type="noConversion"/>
  </si>
  <si>
    <t xml:space="preserve">  </t>
    <phoneticPr fontId="3" type="noConversion"/>
  </si>
  <si>
    <t>3)</t>
    <phoneticPr fontId="3" type="noConversion"/>
  </si>
  <si>
    <t>하나투어</t>
    <phoneticPr fontId="3" type="noConversion"/>
  </si>
  <si>
    <t>수익2</t>
    <phoneticPr fontId="3" type="noConversion"/>
  </si>
  <si>
    <t>코리아트래블</t>
    <phoneticPr fontId="3" type="noConversion"/>
  </si>
  <si>
    <t>수익1</t>
    <phoneticPr fontId="3" type="noConversion"/>
  </si>
  <si>
    <t>&lt;수익배분&gt;</t>
    <phoneticPr fontId="3" type="noConversion"/>
  </si>
  <si>
    <t>1)기본수익 - 2)지출분</t>
    <phoneticPr fontId="3" type="noConversion"/>
  </si>
  <si>
    <t>&lt;순수익&gt;</t>
    <phoneticPr fontId="3" type="noConversion"/>
  </si>
  <si>
    <t>2)</t>
    <phoneticPr fontId="3" type="noConversion"/>
  </si>
  <si>
    <t>신짜오</t>
    <phoneticPr fontId="3" type="noConversion"/>
  </si>
  <si>
    <t>광고비</t>
    <phoneticPr fontId="3" type="noConversion"/>
  </si>
  <si>
    <t>보험료</t>
    <phoneticPr fontId="3" type="noConversion"/>
  </si>
  <si>
    <t>감가상각비</t>
    <phoneticPr fontId="3" type="noConversion"/>
  </si>
  <si>
    <t>주유비</t>
    <phoneticPr fontId="3" type="noConversion"/>
  </si>
  <si>
    <t>주차비및통행료</t>
    <phoneticPr fontId="3" type="noConversion"/>
  </si>
  <si>
    <t>기사월급</t>
    <phoneticPr fontId="3" type="noConversion"/>
  </si>
  <si>
    <t>차량</t>
    <phoneticPr fontId="3" type="noConversion"/>
  </si>
  <si>
    <t>&lt;지출&gt;</t>
    <phoneticPr fontId="3" type="noConversion"/>
  </si>
  <si>
    <t>1)</t>
    <phoneticPr fontId="3" type="noConversion"/>
  </si>
  <si>
    <t>호텔,골프,차량등</t>
    <phoneticPr fontId="3" type="noConversion"/>
  </si>
  <si>
    <t>기타</t>
    <phoneticPr fontId="3" type="noConversion"/>
  </si>
  <si>
    <t>1월분</t>
    <phoneticPr fontId="3" type="noConversion"/>
  </si>
  <si>
    <t>항공권</t>
    <phoneticPr fontId="3" type="noConversion"/>
  </si>
  <si>
    <t>데이투어</t>
    <phoneticPr fontId="3" type="noConversion"/>
  </si>
  <si>
    <t>&lt;기본수익&gt;</t>
    <phoneticPr fontId="3" type="noConversion"/>
  </si>
  <si>
    <t>2015년 1월분 수익 정산 보고</t>
    <phoneticPr fontId="3" type="noConversion"/>
  </si>
  <si>
    <t>수익배분</t>
    <phoneticPr fontId="3" type="noConversion"/>
  </si>
  <si>
    <t>하나투어에 지불할 총금액</t>
    <phoneticPr fontId="3" type="noConversion"/>
  </si>
  <si>
    <t>3)</t>
    <phoneticPr fontId="3" type="noConversion"/>
  </si>
  <si>
    <t>4)</t>
    <phoneticPr fontId="3" type="noConversion"/>
  </si>
  <si>
    <t>항공컴</t>
    <phoneticPr fontId="3" type="noConversion"/>
  </si>
  <si>
    <t>2015년 2월분 수익 정산 보고</t>
    <phoneticPr fontId="3" type="noConversion"/>
  </si>
  <si>
    <t>2월분</t>
    <phoneticPr fontId="3" type="noConversion"/>
  </si>
  <si>
    <t>2월건 하나투어직불</t>
    <phoneticPr fontId="3" type="noConversion"/>
  </si>
  <si>
    <t>3건</t>
    <phoneticPr fontId="3" type="noConversion"/>
  </si>
  <si>
    <t xml:space="preserve"> 하나투어직불</t>
    <phoneticPr fontId="3" type="noConversion"/>
  </si>
  <si>
    <t>3월분</t>
    <phoneticPr fontId="3" type="noConversion"/>
  </si>
  <si>
    <t>2015년 3월분 수익 정산 보고</t>
    <phoneticPr fontId="3" type="noConversion"/>
  </si>
  <si>
    <t>6/27일건 하나투어직불</t>
    <phoneticPr fontId="3" type="noConversion"/>
  </si>
  <si>
    <t>6월분</t>
    <phoneticPr fontId="3" type="noConversion"/>
  </si>
  <si>
    <t>2015년 4월분 수익 정산 보고</t>
    <phoneticPr fontId="3" type="noConversion"/>
  </si>
  <si>
    <t>4월분</t>
    <phoneticPr fontId="3" type="noConversion"/>
  </si>
  <si>
    <t>2015년 5월분 수익 정산 보고</t>
    <phoneticPr fontId="3" type="noConversion"/>
  </si>
  <si>
    <t>5월분</t>
    <phoneticPr fontId="3" type="noConversion"/>
  </si>
  <si>
    <t>2015년 6월분 수익 정산 보고</t>
    <phoneticPr fontId="3" type="noConversion"/>
  </si>
  <si>
    <t>2015년 7월분 수익 정산 보고</t>
    <phoneticPr fontId="3" type="noConversion"/>
  </si>
  <si>
    <t>7월분</t>
    <phoneticPr fontId="3" type="noConversion"/>
  </si>
  <si>
    <t>2015년 8월분 수익 정산 보고</t>
    <phoneticPr fontId="3" type="noConversion"/>
  </si>
  <si>
    <t>8월분</t>
    <phoneticPr fontId="3" type="noConversion"/>
  </si>
  <si>
    <t>2015년 9월분 수익 정산 보고</t>
    <phoneticPr fontId="3" type="noConversion"/>
  </si>
  <si>
    <t>9월분</t>
    <phoneticPr fontId="3" type="noConversion"/>
  </si>
  <si>
    <t>5월마이너스</t>
    <phoneticPr fontId="3" type="noConversion"/>
  </si>
  <si>
    <t>6월마이너스</t>
    <phoneticPr fontId="3" type="noConversion"/>
  </si>
  <si>
    <t>합계마이너스</t>
    <phoneticPr fontId="3" type="noConversion"/>
  </si>
  <si>
    <t>5월/6월 마이너스제외한금액</t>
    <phoneticPr fontId="3" type="noConversion"/>
  </si>
  <si>
    <t>7월 51불마이너스 제한금액</t>
    <phoneticPr fontId="3" type="noConversion"/>
  </si>
  <si>
    <t>10월분</t>
    <phoneticPr fontId="3" type="noConversion"/>
  </si>
  <si>
    <t>2015년 10월분 수익 정산 보고</t>
    <phoneticPr fontId="3" type="noConversion"/>
  </si>
  <si>
    <t>2015년 11월분 수익 정산 보고</t>
    <phoneticPr fontId="3" type="noConversion"/>
  </si>
  <si>
    <t>11월분</t>
    <phoneticPr fontId="3" type="noConversion"/>
  </si>
  <si>
    <t>2015년 12월분 수익 정산 보고</t>
    <phoneticPr fontId="3" type="noConversion"/>
  </si>
  <si>
    <t>12월분</t>
    <phoneticPr fontId="3" type="noConversion"/>
  </si>
  <si>
    <t>9월분마이너스 528불</t>
    <phoneticPr fontId="3" type="noConversion"/>
  </si>
  <si>
    <t>이월마이너스 387불</t>
    <phoneticPr fontId="3" type="noConversion"/>
  </si>
  <si>
    <t>미라클호텔(씨엠림)</t>
    <phoneticPr fontId="3" type="noConversion"/>
  </si>
  <si>
    <t>이월 잔액</t>
    <phoneticPr fontId="3" type="noConversion"/>
  </si>
  <si>
    <t>하나투어에서 직접 수령한 커미션분</t>
    <phoneticPr fontId="3" type="noConversion"/>
  </si>
  <si>
    <t>총 수익금</t>
    <phoneticPr fontId="3" type="noConversion"/>
  </si>
  <si>
    <t>기사구정보너스100%</t>
    <phoneticPr fontId="3" type="noConversion"/>
  </si>
  <si>
    <t>2016년1월 수익보고</t>
    <phoneticPr fontId="3" type="noConversion"/>
  </si>
  <si>
    <t>2015년 5월분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</si>
  <si>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</si>
  <si>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</si>
  <si>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5월분</t>
    <phoneticPr fontId="3" type="noConversion"/>
  </si>
  <si>
    <t>항공권</t>
    <phoneticPr fontId="3" type="noConversion"/>
  </si>
  <si>
    <t>3)</t>
    <phoneticPr fontId="3" type="noConversion"/>
  </si>
  <si>
    <t>하나투어에 받아야 할 금액</t>
    <phoneticPr fontId="3" type="noConversion"/>
  </si>
  <si>
    <t>2015년 6월분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</si>
  <si>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</si>
  <si>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</si>
  <si>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6월분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</si>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</sst>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24" formatCode="\$#,##0_);[Red]\(\$#,##0\)"/>
    <numFmt numFmtId="176" formatCode="\$#,##0"/>
    <numFmt numFmtId="177" formatCode="_-[$$-409]* #,##0_ ;_-[$$-409]* \-#,##0\ ;_-[$$-409]* &quot;-&quot;??_ ;_-@_ 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10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176" fontId="0" fillId="5" borderId="12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5" workbookViewId="0">
      <selection activeCell="D38" sqref="D38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3.75" customWidth="1"/>
  </cols>
  <sheetData>
    <row r="1" spans="1:5" ht="28.5" customHeight="1" x14ac:dyDescent="0.3">
      <c r="A1" s="1" t="s">
        <v>0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3</v>
      </c>
      <c r="C4" s="6">
        <v>1464</v>
      </c>
      <c r="D4" s="7"/>
      <c r="E4" s="7"/>
    </row>
    <row r="5" spans="1:5" ht="18" customHeight="1" x14ac:dyDescent="0.3">
      <c r="A5" s="5" t="s">
        <v>4</v>
      </c>
      <c r="B5" s="5" t="s">
        <v>3</v>
      </c>
      <c r="C5" s="6">
        <v>78</v>
      </c>
      <c r="D5" s="7"/>
      <c r="E5" s="7"/>
    </row>
    <row r="6" spans="1:5" ht="18" customHeight="1" x14ac:dyDescent="0.3">
      <c r="A6" s="5" t="s">
        <v>5</v>
      </c>
      <c r="B6" s="5" t="s">
        <v>6</v>
      </c>
      <c r="C6" s="6">
        <v>759</v>
      </c>
      <c r="D6" s="7"/>
      <c r="E6" s="7"/>
    </row>
    <row r="7" spans="1:5" x14ac:dyDescent="0.3">
      <c r="B7" s="8" t="s">
        <v>7</v>
      </c>
      <c r="C7" s="9">
        <f>SUM(C4:C6)</f>
        <v>2301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380</v>
      </c>
      <c r="D11" s="7"/>
      <c r="E11" s="7"/>
    </row>
    <row r="12" spans="1:5" ht="18" customHeight="1" x14ac:dyDescent="0.3">
      <c r="A12" s="42"/>
      <c r="B12" s="5" t="s">
        <v>11</v>
      </c>
      <c r="C12" s="12">
        <v>105</v>
      </c>
    </row>
    <row r="13" spans="1:5" ht="18" customHeight="1" x14ac:dyDescent="0.3">
      <c r="A13" s="42"/>
      <c r="B13" s="5" t="s">
        <v>12</v>
      </c>
      <c r="C13" s="12">
        <v>320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f>SUM(C11:C16)</f>
        <v>1405</v>
      </c>
    </row>
    <row r="20" spans="1:4" x14ac:dyDescent="0.3">
      <c r="A20" s="3" t="s">
        <v>18</v>
      </c>
      <c r="B20" s="15" t="s">
        <v>19</v>
      </c>
      <c r="C20" s="16">
        <f>C7-C17</f>
        <v>896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C20/2</f>
        <v>448</v>
      </c>
    </row>
    <row r="26" spans="1:4" ht="20.100000000000001" customHeight="1" x14ac:dyDescent="0.3">
      <c r="A26" s="5" t="s">
        <v>23</v>
      </c>
      <c r="B26" s="17" t="s">
        <v>24</v>
      </c>
      <c r="C26" s="18">
        <f>C20/2</f>
        <v>448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29</v>
      </c>
      <c r="C30" s="19">
        <v>48</v>
      </c>
    </row>
    <row r="31" spans="1:4" ht="18" customHeight="1" x14ac:dyDescent="0.3">
      <c r="A31" s="4" t="s">
        <v>30</v>
      </c>
      <c r="B31" s="6" t="s">
        <v>31</v>
      </c>
      <c r="C31" s="19">
        <v>20</v>
      </c>
    </row>
    <row r="32" spans="1:4" ht="18" customHeight="1" x14ac:dyDescent="0.3">
      <c r="A32" s="4" t="s">
        <v>32</v>
      </c>
      <c r="B32" s="6" t="s">
        <v>33</v>
      </c>
      <c r="C32" s="19">
        <v>156</v>
      </c>
    </row>
    <row r="33" spans="1:5" x14ac:dyDescent="0.3">
      <c r="A33" s="15"/>
      <c r="B33" s="20"/>
      <c r="C33" s="21">
        <f>SUM(C30:C32)</f>
        <v>224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448</v>
      </c>
      <c r="D38" s="25">
        <f>C33</f>
        <v>224</v>
      </c>
      <c r="E38" s="27">
        <f>C38-D38</f>
        <v>224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>
      <selection activeCell="E28" sqref="E28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93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94</v>
      </c>
      <c r="C4" s="23">
        <v>550</v>
      </c>
      <c r="D4" s="7"/>
      <c r="E4" s="7"/>
    </row>
    <row r="5" spans="1:5" ht="18" customHeight="1" x14ac:dyDescent="0.3">
      <c r="A5" s="5" t="s">
        <v>66</v>
      </c>
      <c r="B5" s="5" t="s">
        <v>94</v>
      </c>
      <c r="C5" s="23">
        <v>52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/>
      <c r="D6" s="7"/>
      <c r="E6" s="7"/>
    </row>
    <row r="7" spans="1:5" x14ac:dyDescent="0.3">
      <c r="B7" s="8" t="s">
        <v>62</v>
      </c>
      <c r="C7" s="9">
        <f>SUM(C4:C6)</f>
        <v>602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80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1130</v>
      </c>
    </row>
    <row r="20" spans="1:4" x14ac:dyDescent="0.3">
      <c r="A20" s="3" t="s">
        <v>51</v>
      </c>
      <c r="B20" s="15" t="s">
        <v>50</v>
      </c>
      <c r="C20" s="16">
        <f>C7-C17</f>
        <v>-528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-264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-264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-264</v>
      </c>
      <c r="D38" s="25">
        <f>C33</f>
        <v>0</v>
      </c>
      <c r="E38" s="27">
        <f>C38-D38</f>
        <v>-264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9" workbookViewId="0">
      <selection activeCell="G39" sqref="G39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  <col min="6" max="6" width="33.875" bestFit="1" customWidth="1"/>
    <col min="7" max="7" width="24.875" bestFit="1" customWidth="1"/>
  </cols>
  <sheetData>
    <row r="1" spans="1:5" ht="28.5" customHeight="1" x14ac:dyDescent="0.3">
      <c r="A1" s="1" t="s">
        <v>101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100</v>
      </c>
      <c r="C4" s="23">
        <v>1025</v>
      </c>
      <c r="D4" s="7"/>
      <c r="E4" s="7"/>
    </row>
    <row r="5" spans="1:5" ht="18" customHeight="1" x14ac:dyDescent="0.3">
      <c r="A5" s="5" t="s">
        <v>66</v>
      </c>
      <c r="B5" s="5" t="s">
        <v>100</v>
      </c>
      <c r="C5" s="23"/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246</v>
      </c>
      <c r="D6" s="7"/>
      <c r="E6" s="7"/>
    </row>
    <row r="7" spans="1:5" x14ac:dyDescent="0.3">
      <c r="B7" s="8" t="s">
        <v>62</v>
      </c>
      <c r="C7" s="9">
        <f>SUM(C4:C6)</f>
        <v>1271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80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1130</v>
      </c>
    </row>
    <row r="20" spans="1:4" x14ac:dyDescent="0.3">
      <c r="A20" s="3" t="s">
        <v>51</v>
      </c>
      <c r="B20" s="15" t="s">
        <v>50</v>
      </c>
      <c r="C20" s="16">
        <f>C7-C17</f>
        <v>141</v>
      </c>
    </row>
    <row r="21" spans="1:4" x14ac:dyDescent="0.3">
      <c r="C21" s="2" t="s">
        <v>106</v>
      </c>
    </row>
    <row r="22" spans="1:4" x14ac:dyDescent="0.3">
      <c r="C22" s="2" t="s">
        <v>107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70.5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70.5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7" x14ac:dyDescent="0.3">
      <c r="A33" s="15"/>
      <c r="B33" s="20"/>
      <c r="C33" s="21">
        <f>SUM(C30:C32)</f>
        <v>0</v>
      </c>
      <c r="D33" t="s">
        <v>34</v>
      </c>
    </row>
    <row r="36" spans="1:7" ht="17.25" thickBot="1" x14ac:dyDescent="0.35"/>
    <row r="37" spans="1:7" x14ac:dyDescent="0.3">
      <c r="C37" s="32" t="s">
        <v>70</v>
      </c>
      <c r="D37" s="33" t="s">
        <v>109</v>
      </c>
      <c r="E37" s="39" t="s">
        <v>111</v>
      </c>
      <c r="F37" s="33" t="s">
        <v>110</v>
      </c>
      <c r="G37" s="34" t="s">
        <v>71</v>
      </c>
    </row>
    <row r="38" spans="1:7" ht="17.25" thickBot="1" x14ac:dyDescent="0.35">
      <c r="C38" s="35">
        <v>141</v>
      </c>
      <c r="D38" s="38">
        <v>-528</v>
      </c>
      <c r="E38" s="40">
        <f>C38+D38</f>
        <v>-387</v>
      </c>
      <c r="F38" s="36">
        <f>C32</f>
        <v>0</v>
      </c>
      <c r="G38" s="37">
        <v>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D38" sqref="D38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4" max="4" width="13.125" customWidth="1"/>
    <col min="5" max="5" width="33.875" customWidth="1"/>
    <col min="6" max="6" width="33.875" bestFit="1" customWidth="1"/>
    <col min="7" max="7" width="24.875" bestFit="1" customWidth="1"/>
  </cols>
  <sheetData>
    <row r="1" spans="1:6" ht="28.5" customHeight="1" x14ac:dyDescent="0.3">
      <c r="A1" s="1" t="s">
        <v>102</v>
      </c>
    </row>
    <row r="3" spans="1:6" x14ac:dyDescent="0.3">
      <c r="A3" s="3" t="s">
        <v>1</v>
      </c>
    </row>
    <row r="4" spans="1:6" ht="18" customHeight="1" x14ac:dyDescent="0.3">
      <c r="A4" s="4" t="s">
        <v>2</v>
      </c>
      <c r="B4" s="5" t="s">
        <v>103</v>
      </c>
      <c r="C4" s="23">
        <v>1620</v>
      </c>
      <c r="D4" s="7"/>
      <c r="E4" s="7"/>
      <c r="F4" s="7"/>
    </row>
    <row r="5" spans="1:6" ht="18" customHeight="1" x14ac:dyDescent="0.3">
      <c r="A5" s="5" t="s">
        <v>66</v>
      </c>
      <c r="B5" s="5" t="s">
        <v>103</v>
      </c>
      <c r="C5" s="23"/>
      <c r="D5" s="7"/>
      <c r="E5" s="7"/>
      <c r="F5" s="7"/>
    </row>
    <row r="6" spans="1:6" ht="18" customHeight="1" x14ac:dyDescent="0.3">
      <c r="A6" s="5" t="s">
        <v>64</v>
      </c>
      <c r="B6" s="5" t="s">
        <v>63</v>
      </c>
      <c r="C6" s="23">
        <v>30</v>
      </c>
      <c r="D6" s="7"/>
      <c r="E6" s="7"/>
      <c r="F6" s="7"/>
    </row>
    <row r="7" spans="1:6" x14ac:dyDescent="0.3">
      <c r="B7" s="8" t="s">
        <v>62</v>
      </c>
      <c r="C7" s="9">
        <f>SUM(C4:C6)</f>
        <v>1650</v>
      </c>
      <c r="D7" s="7"/>
      <c r="E7" s="7"/>
      <c r="F7" s="7"/>
    </row>
    <row r="8" spans="1:6" x14ac:dyDescent="0.3">
      <c r="B8" s="8"/>
      <c r="C8" s="10"/>
      <c r="D8" s="7"/>
      <c r="E8" s="7"/>
      <c r="F8" s="7"/>
    </row>
    <row r="9" spans="1:6" x14ac:dyDescent="0.3">
      <c r="B9" s="7"/>
      <c r="C9" s="11"/>
      <c r="D9" s="7"/>
      <c r="E9" s="7"/>
      <c r="F9" s="7"/>
    </row>
    <row r="10" spans="1:6" x14ac:dyDescent="0.3">
      <c r="A10" s="3" t="s">
        <v>61</v>
      </c>
      <c r="B10" s="7"/>
      <c r="C10" s="11"/>
      <c r="D10" s="7"/>
      <c r="E10" s="7"/>
      <c r="F10" s="7"/>
    </row>
    <row r="11" spans="1:6" ht="18" customHeight="1" x14ac:dyDescent="0.3">
      <c r="A11" s="41" t="s">
        <v>60</v>
      </c>
      <c r="B11" s="5" t="s">
        <v>59</v>
      </c>
      <c r="C11" s="12">
        <v>350</v>
      </c>
      <c r="D11" s="7"/>
      <c r="E11" s="7"/>
      <c r="F11" s="7"/>
    </row>
    <row r="12" spans="1:6" ht="18" customHeight="1" x14ac:dyDescent="0.3">
      <c r="A12" s="42"/>
      <c r="B12" s="5" t="s">
        <v>58</v>
      </c>
      <c r="C12" s="12">
        <v>90</v>
      </c>
    </row>
    <row r="13" spans="1:6" ht="18" customHeight="1" x14ac:dyDescent="0.3">
      <c r="A13" s="42"/>
      <c r="B13" s="5" t="s">
        <v>57</v>
      </c>
      <c r="C13" s="12">
        <v>100</v>
      </c>
    </row>
    <row r="14" spans="1:6" ht="18" customHeight="1" x14ac:dyDescent="0.3">
      <c r="A14" s="42"/>
      <c r="B14" s="5" t="s">
        <v>56</v>
      </c>
      <c r="C14" s="12">
        <v>300</v>
      </c>
    </row>
    <row r="15" spans="1:6" ht="18" customHeight="1" x14ac:dyDescent="0.3">
      <c r="A15" s="43"/>
      <c r="B15" s="5" t="s">
        <v>55</v>
      </c>
      <c r="C15" s="12">
        <v>50</v>
      </c>
    </row>
    <row r="16" spans="1:6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1140</v>
      </c>
    </row>
    <row r="20" spans="1:4" x14ac:dyDescent="0.3">
      <c r="A20" s="3" t="s">
        <v>51</v>
      </c>
      <c r="B20" s="15" t="s">
        <v>50</v>
      </c>
      <c r="C20" s="16">
        <f>C7-C17</f>
        <v>510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255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255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 t="s">
        <v>108</v>
      </c>
      <c r="C32" s="19">
        <v>30</v>
      </c>
    </row>
    <row r="33" spans="1:7" x14ac:dyDescent="0.3">
      <c r="A33" s="15"/>
      <c r="B33" s="20"/>
      <c r="C33" s="21">
        <f>SUM(C30:C32)</f>
        <v>30</v>
      </c>
      <c r="D33" t="s">
        <v>34</v>
      </c>
    </row>
    <row r="36" spans="1:7" ht="17.25" thickBot="1" x14ac:dyDescent="0.35"/>
    <row r="37" spans="1:7" x14ac:dyDescent="0.3">
      <c r="C37" s="32" t="s">
        <v>70</v>
      </c>
      <c r="D37" s="33" t="s">
        <v>109</v>
      </c>
      <c r="E37" s="39" t="s">
        <v>111</v>
      </c>
      <c r="F37" s="33" t="s">
        <v>110</v>
      </c>
      <c r="G37" s="34" t="s">
        <v>71</v>
      </c>
    </row>
    <row r="38" spans="1:7" ht="17.25" thickBot="1" x14ac:dyDescent="0.35">
      <c r="C38" s="35">
        <v>510</v>
      </c>
      <c r="D38" s="38">
        <v>-387</v>
      </c>
      <c r="E38" s="40">
        <f>C38+D38</f>
        <v>123</v>
      </c>
      <c r="F38" s="36">
        <f>C32</f>
        <v>30</v>
      </c>
      <c r="G38" s="37">
        <f>E38/2-F38</f>
        <v>31.5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F4" sqref="F4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104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105</v>
      </c>
      <c r="C4" s="23">
        <v>2065</v>
      </c>
      <c r="D4" s="7"/>
      <c r="E4" s="7"/>
    </row>
    <row r="5" spans="1:5" ht="18" customHeight="1" x14ac:dyDescent="0.3">
      <c r="A5" s="5" t="s">
        <v>66</v>
      </c>
      <c r="B5" s="5" t="s">
        <v>105</v>
      </c>
      <c r="C5" s="23">
        <v>170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86</v>
      </c>
      <c r="D6" s="7"/>
      <c r="E6" s="7"/>
    </row>
    <row r="7" spans="1:5" x14ac:dyDescent="0.3">
      <c r="B7" s="8" t="s">
        <v>62</v>
      </c>
      <c r="C7" s="9">
        <f>SUM(C4:C6)</f>
        <v>2321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110</v>
      </c>
    </row>
    <row r="13" spans="1:5" ht="18" customHeight="1" x14ac:dyDescent="0.3">
      <c r="A13" s="42"/>
      <c r="B13" s="5" t="s">
        <v>57</v>
      </c>
      <c r="C13" s="12">
        <v>200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1260</v>
      </c>
    </row>
    <row r="20" spans="1:4" x14ac:dyDescent="0.3">
      <c r="A20" s="3" t="s">
        <v>51</v>
      </c>
      <c r="B20" s="15" t="s">
        <v>50</v>
      </c>
      <c r="C20" s="16">
        <f>C7-C17</f>
        <v>1061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530.5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530.5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530.5</v>
      </c>
      <c r="D38" s="25">
        <f>C33</f>
        <v>0</v>
      </c>
      <c r="E38" s="27">
        <f>C38-D38</f>
        <v>530.5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I36" sqref="I3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113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65</v>
      </c>
      <c r="C4" s="23">
        <v>4150</v>
      </c>
      <c r="D4" s="7"/>
      <c r="E4" s="7"/>
    </row>
    <row r="5" spans="1:5" ht="18" customHeight="1" x14ac:dyDescent="0.3">
      <c r="A5" s="5" t="s">
        <v>4</v>
      </c>
      <c r="B5" s="5" t="s">
        <v>65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>
        <v>486</v>
      </c>
      <c r="D6" s="7"/>
      <c r="E6" s="7"/>
    </row>
    <row r="7" spans="1:5" x14ac:dyDescent="0.3">
      <c r="B7" s="8" t="s">
        <v>7</v>
      </c>
      <c r="C7" s="9">
        <v>4636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700</v>
      </c>
      <c r="D11" s="7" t="s">
        <v>112</v>
      </c>
      <c r="E11" s="7"/>
    </row>
    <row r="12" spans="1:5" ht="18" customHeight="1" x14ac:dyDescent="0.3">
      <c r="A12" s="42"/>
      <c r="B12" s="5" t="s">
        <v>11</v>
      </c>
      <c r="C12" s="12">
        <v>210</v>
      </c>
    </row>
    <row r="13" spans="1:5" ht="18" customHeight="1" x14ac:dyDescent="0.3">
      <c r="A13" s="42"/>
      <c r="B13" s="5" t="s">
        <v>12</v>
      </c>
      <c r="C13" s="12">
        <v>350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1860</v>
      </c>
    </row>
    <row r="20" spans="1:4" x14ac:dyDescent="0.3">
      <c r="A20" s="3" t="s">
        <v>18</v>
      </c>
      <c r="B20" s="15" t="s">
        <v>19</v>
      </c>
      <c r="C20" s="16">
        <f>C7-C17</f>
        <v>2776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C20/2</f>
        <v>1388</v>
      </c>
    </row>
    <row r="26" spans="1:4" ht="20.100000000000001" customHeight="1" x14ac:dyDescent="0.3">
      <c r="A26" s="5" t="s">
        <v>23</v>
      </c>
      <c r="B26" s="17" t="s">
        <v>24</v>
      </c>
      <c r="C26" s="18">
        <f>C20/2</f>
        <v>1388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29</v>
      </c>
      <c r="C30" s="19">
        <v>50</v>
      </c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50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1388</v>
      </c>
      <c r="D38" s="25">
        <f>C33</f>
        <v>50</v>
      </c>
      <c r="E38" s="27">
        <v>1338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6" workbookViewId="0">
      <selection activeCell="F20" sqref="F20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75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76</v>
      </c>
      <c r="C4" s="23">
        <v>1090</v>
      </c>
      <c r="D4" s="7"/>
      <c r="E4" s="7"/>
    </row>
    <row r="5" spans="1:5" ht="18" customHeight="1" x14ac:dyDescent="0.3">
      <c r="A5" s="5" t="s">
        <v>4</v>
      </c>
      <c r="B5" s="5" t="s">
        <v>76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>
        <v>30</v>
      </c>
      <c r="D6" s="7"/>
      <c r="E6" s="7"/>
    </row>
    <row r="7" spans="1:5" x14ac:dyDescent="0.3">
      <c r="B7" s="8" t="s">
        <v>7</v>
      </c>
      <c r="C7" s="9">
        <v>1120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50</v>
      </c>
    </row>
    <row r="13" spans="1:5" ht="18" customHeight="1" x14ac:dyDescent="0.3">
      <c r="A13" s="42"/>
      <c r="B13" s="5" t="s">
        <v>12</v>
      </c>
      <c r="C13" s="12">
        <v>100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1100</v>
      </c>
    </row>
    <row r="20" spans="1:4" x14ac:dyDescent="0.3">
      <c r="A20" s="3" t="s">
        <v>18</v>
      </c>
      <c r="B20" s="15" t="s">
        <v>19</v>
      </c>
      <c r="C20" s="16">
        <f>C7-C17</f>
        <v>20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C20/2</f>
        <v>10</v>
      </c>
    </row>
    <row r="26" spans="1:4" ht="20.100000000000001" customHeight="1" x14ac:dyDescent="0.3">
      <c r="A26" s="5" t="s">
        <v>23</v>
      </c>
      <c r="B26" s="17" t="s">
        <v>24</v>
      </c>
      <c r="C26" s="18">
        <f>C20/2</f>
        <v>10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10</v>
      </c>
      <c r="D38" s="25">
        <f>C33</f>
        <v>0</v>
      </c>
      <c r="E38" s="27">
        <f>C38-D38</f>
        <v>10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31" workbookViewId="0">
      <selection activeCell="N19" sqref="N19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81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80</v>
      </c>
      <c r="C4" s="23">
        <v>1440</v>
      </c>
      <c r="D4" s="7"/>
      <c r="E4" s="7"/>
    </row>
    <row r="5" spans="1:5" ht="18" customHeight="1" x14ac:dyDescent="0.3">
      <c r="A5" s="5" t="s">
        <v>4</v>
      </c>
      <c r="B5" s="5" t="s">
        <v>80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>
        <v>1440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80</v>
      </c>
    </row>
    <row r="13" spans="1:5" ht="18" customHeight="1" x14ac:dyDescent="0.3">
      <c r="A13" s="42"/>
      <c r="B13" s="5" t="s">
        <v>12</v>
      </c>
      <c r="C13" s="12">
        <v>200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1230</v>
      </c>
    </row>
    <row r="20" spans="1:4" x14ac:dyDescent="0.3">
      <c r="A20" s="3" t="s">
        <v>18</v>
      </c>
      <c r="B20" s="15" t="s">
        <v>19</v>
      </c>
      <c r="C20" s="16">
        <v>210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v>105</v>
      </c>
    </row>
    <row r="26" spans="1:4" ht="20.100000000000001" customHeight="1" x14ac:dyDescent="0.3">
      <c r="A26" s="5" t="s">
        <v>23</v>
      </c>
      <c r="B26" s="17" t="s">
        <v>24</v>
      </c>
      <c r="C26" s="18">
        <v>105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105</v>
      </c>
      <c r="D38" s="25">
        <f>C33</f>
        <v>0</v>
      </c>
      <c r="E38" s="27">
        <f>C38-D38</f>
        <v>105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0" workbookViewId="0">
      <selection activeCell="C21" sqref="C21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84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85</v>
      </c>
      <c r="C4" s="23">
        <v>380</v>
      </c>
      <c r="D4" s="7"/>
      <c r="E4" s="7"/>
    </row>
    <row r="5" spans="1:5" ht="18" customHeight="1" x14ac:dyDescent="0.3">
      <c r="A5" s="5" t="s">
        <v>4</v>
      </c>
      <c r="B5" s="5" t="s">
        <v>85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>
        <v>180</v>
      </c>
      <c r="D6" s="7"/>
      <c r="E6" s="7"/>
    </row>
    <row r="7" spans="1:5" x14ac:dyDescent="0.3">
      <c r="B7" s="8" t="s">
        <v>7</v>
      </c>
      <c r="C7" s="9">
        <v>560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50</v>
      </c>
    </row>
    <row r="13" spans="1:5" ht="18" customHeight="1" x14ac:dyDescent="0.3">
      <c r="A13" s="42"/>
      <c r="B13" s="5" t="s">
        <v>12</v>
      </c>
      <c r="C13" s="12">
        <v>100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1100</v>
      </c>
    </row>
    <row r="20" spans="1:4" x14ac:dyDescent="0.3">
      <c r="A20" s="3" t="s">
        <v>18</v>
      </c>
      <c r="B20" s="15" t="s">
        <v>19</v>
      </c>
      <c r="C20" s="16">
        <f>C7-C17</f>
        <v>-540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C20/2</f>
        <v>-270</v>
      </c>
    </row>
    <row r="26" spans="1:4" ht="20.100000000000001" customHeight="1" x14ac:dyDescent="0.3">
      <c r="A26" s="5" t="s">
        <v>23</v>
      </c>
      <c r="B26" s="17" t="s">
        <v>24</v>
      </c>
      <c r="C26" s="18">
        <f>C20/2</f>
        <v>-270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-270</v>
      </c>
      <c r="D38" s="25">
        <f>C33</f>
        <v>0</v>
      </c>
      <c r="E38" s="27">
        <f>C38-D38</f>
        <v>-270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9" workbookViewId="0">
      <selection activeCell="F32" sqref="F32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114</v>
      </c>
    </row>
    <row r="3" spans="1:5" x14ac:dyDescent="0.3">
      <c r="A3" s="3" t="s">
        <v>115</v>
      </c>
    </row>
    <row r="4" spans="1:5" ht="18" customHeight="1" x14ac:dyDescent="0.3">
      <c r="A4" s="4" t="s">
        <v>116</v>
      </c>
      <c r="B4" s="5" t="s">
        <v>117</v>
      </c>
      <c r="C4" s="23">
        <v>515</v>
      </c>
      <c r="D4" s="7"/>
      <c r="E4" s="7"/>
    </row>
    <row r="5" spans="1:5" ht="18" customHeight="1" x14ac:dyDescent="0.3">
      <c r="A5" s="5" t="s">
        <v>118</v>
      </c>
      <c r="B5" s="5" t="s">
        <v>87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>
        <v>515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50</v>
      </c>
    </row>
    <row r="13" spans="1:5" ht="18" customHeight="1" x14ac:dyDescent="0.3">
      <c r="A13" s="42"/>
      <c r="B13" s="5" t="s">
        <v>12</v>
      </c>
      <c r="C13" s="12">
        <v>100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1100</v>
      </c>
    </row>
    <row r="20" spans="1:4" x14ac:dyDescent="0.3">
      <c r="A20" s="3" t="s">
        <v>18</v>
      </c>
      <c r="B20" s="15" t="s">
        <v>19</v>
      </c>
      <c r="C20" s="16"/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(C7-C17)/2</f>
        <v>-292.5</v>
      </c>
    </row>
    <row r="26" spans="1:4" ht="20.100000000000001" customHeight="1" x14ac:dyDescent="0.3">
      <c r="A26" s="5" t="s">
        <v>23</v>
      </c>
      <c r="B26" s="17" t="s">
        <v>24</v>
      </c>
      <c r="C26" s="18">
        <f>(C7-C17)/2</f>
        <v>-292.5</v>
      </c>
      <c r="D26" t="s">
        <v>119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B37" t="s">
        <v>120</v>
      </c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B38">
        <v>270</v>
      </c>
      <c r="C38" s="29">
        <f>C26</f>
        <v>-292.5</v>
      </c>
      <c r="D38" s="25">
        <f>C33</f>
        <v>0</v>
      </c>
      <c r="E38" s="27">
        <f>C38-B38</f>
        <v>-562.5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8" sqref="E8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121</v>
      </c>
    </row>
    <row r="3" spans="1:5" x14ac:dyDescent="0.3">
      <c r="A3" s="3" t="s">
        <v>122</v>
      </c>
    </row>
    <row r="4" spans="1:5" ht="18" customHeight="1" x14ac:dyDescent="0.3">
      <c r="A4" s="4" t="s">
        <v>123</v>
      </c>
      <c r="B4" s="5" t="s">
        <v>124</v>
      </c>
      <c r="C4" s="23">
        <v>625</v>
      </c>
      <c r="D4" s="7"/>
      <c r="E4" s="7"/>
    </row>
    <row r="5" spans="1:5" ht="18" customHeight="1" x14ac:dyDescent="0.3">
      <c r="A5" s="5" t="s">
        <v>125</v>
      </c>
      <c r="B5" s="5" t="s">
        <v>124</v>
      </c>
      <c r="C5" s="23"/>
      <c r="D5" s="7"/>
      <c r="E5" s="7"/>
    </row>
    <row r="6" spans="1:5" ht="18" customHeight="1" x14ac:dyDescent="0.3">
      <c r="A6" s="5" t="s">
        <v>126</v>
      </c>
      <c r="B6" s="5" t="s">
        <v>127</v>
      </c>
      <c r="C6" s="23"/>
      <c r="D6" s="7"/>
      <c r="E6" s="7"/>
    </row>
    <row r="7" spans="1:5" x14ac:dyDescent="0.3">
      <c r="B7" s="8" t="s">
        <v>128</v>
      </c>
      <c r="C7" s="9">
        <v>625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129</v>
      </c>
      <c r="B10" s="7"/>
      <c r="C10" s="11"/>
      <c r="D10" s="7"/>
      <c r="E10" s="7"/>
    </row>
    <row r="11" spans="1:5" ht="18" customHeight="1" x14ac:dyDescent="0.3">
      <c r="A11" s="41" t="s">
        <v>130</v>
      </c>
      <c r="B11" s="5" t="s">
        <v>131</v>
      </c>
      <c r="C11" s="12">
        <v>350</v>
      </c>
      <c r="D11" s="7"/>
      <c r="E11" s="7"/>
    </row>
    <row r="12" spans="1:5" ht="18" customHeight="1" x14ac:dyDescent="0.3">
      <c r="A12" s="42"/>
      <c r="B12" s="5" t="s">
        <v>132</v>
      </c>
      <c r="C12" s="12">
        <v>60</v>
      </c>
    </row>
    <row r="13" spans="1:5" ht="18" customHeight="1" x14ac:dyDescent="0.3">
      <c r="A13" s="42"/>
      <c r="B13" s="5" t="s">
        <v>133</v>
      </c>
      <c r="C13" s="12">
        <v>150</v>
      </c>
    </row>
    <row r="14" spans="1:5" ht="18" customHeight="1" x14ac:dyDescent="0.3">
      <c r="A14" s="42"/>
      <c r="B14" s="5" t="s">
        <v>134</v>
      </c>
      <c r="C14" s="12">
        <v>300</v>
      </c>
    </row>
    <row r="15" spans="1:5" ht="18" customHeight="1" x14ac:dyDescent="0.3">
      <c r="A15" s="43"/>
      <c r="B15" s="5" t="s">
        <v>135</v>
      </c>
      <c r="C15" s="12">
        <v>50</v>
      </c>
    </row>
    <row r="16" spans="1:5" ht="18" customHeight="1" x14ac:dyDescent="0.3">
      <c r="A16" s="5" t="s">
        <v>136</v>
      </c>
      <c r="B16" s="5" t="s">
        <v>137</v>
      </c>
      <c r="C16" s="12">
        <v>250</v>
      </c>
    </row>
    <row r="17" spans="1:4" x14ac:dyDescent="0.3">
      <c r="B17" s="13" t="s">
        <v>138</v>
      </c>
      <c r="C17" s="14">
        <v>1160</v>
      </c>
    </row>
    <row r="20" spans="1:4" x14ac:dyDescent="0.3">
      <c r="A20" s="3" t="s">
        <v>139</v>
      </c>
      <c r="B20" s="15" t="s">
        <v>140</v>
      </c>
      <c r="C20" s="16"/>
    </row>
    <row r="24" spans="1:4" x14ac:dyDescent="0.3">
      <c r="A24" s="3" t="s">
        <v>141</v>
      </c>
    </row>
    <row r="25" spans="1:4" ht="20.100000000000001" customHeight="1" x14ac:dyDescent="0.3">
      <c r="A25" s="4" t="s">
        <v>142</v>
      </c>
      <c r="B25" s="17" t="s">
        <v>143</v>
      </c>
      <c r="C25" s="18">
        <v>-267</v>
      </c>
    </row>
    <row r="26" spans="1:4" ht="20.100000000000001" customHeight="1" x14ac:dyDescent="0.3">
      <c r="A26" s="5" t="s">
        <v>144</v>
      </c>
      <c r="B26" s="17" t="s">
        <v>145</v>
      </c>
      <c r="C26" s="18">
        <v>-267</v>
      </c>
      <c r="D26" t="s">
        <v>146</v>
      </c>
    </row>
    <row r="28" spans="1:4" x14ac:dyDescent="0.3">
      <c r="A28" t="s">
        <v>147</v>
      </c>
    </row>
    <row r="29" spans="1:4" x14ac:dyDescent="0.3">
      <c r="A29" s="15" t="s">
        <v>148</v>
      </c>
      <c r="B29" s="15"/>
    </row>
    <row r="30" spans="1:4" ht="18" customHeight="1" x14ac:dyDescent="0.3">
      <c r="A30" s="4" t="s">
        <v>149</v>
      </c>
      <c r="B30" s="6" t="s">
        <v>150</v>
      </c>
      <c r="C30" s="19"/>
    </row>
    <row r="31" spans="1:4" ht="18" customHeight="1" x14ac:dyDescent="0.3">
      <c r="A31" s="4" t="s">
        <v>151</v>
      </c>
      <c r="B31" s="6"/>
      <c r="C31" s="19"/>
    </row>
    <row r="32" spans="1:4" ht="18" customHeight="1" x14ac:dyDescent="0.3">
      <c r="A32" s="4" t="s">
        <v>152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153</v>
      </c>
    </row>
    <row r="36" spans="1:5" ht="17.25" thickBot="1" x14ac:dyDescent="0.35"/>
    <row r="37" spans="1:5" x14ac:dyDescent="0.3">
      <c r="C37" s="28" t="s">
        <v>154</v>
      </c>
      <c r="D37" s="24" t="s">
        <v>155</v>
      </c>
      <c r="E37" s="26" t="s">
        <v>156</v>
      </c>
    </row>
    <row r="38" spans="1:5" ht="17.25" thickBot="1" x14ac:dyDescent="0.35">
      <c r="C38" s="29"/>
      <c r="D38" s="25"/>
      <c r="E38" s="27">
        <f ca="1">C3:E38</f>
        <v>0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6" workbookViewId="0">
      <selection activeCell="C33" sqref="C33"/>
    </sheetView>
  </sheetViews>
  <sheetFormatPr defaultRowHeight="16.5" x14ac:dyDescent="0.3"/>
  <cols>
    <col min="1" max="1" width="12.5" customWidth="1"/>
    <col min="2" max="2" width="20.375" customWidth="1"/>
    <col min="3" max="3" width="11.75" style="2" customWidth="1"/>
    <col min="5" max="5" width="23.125" customWidth="1"/>
  </cols>
  <sheetData>
    <row r="1" spans="1:5" ht="28.5" customHeight="1" x14ac:dyDescent="0.3">
      <c r="A1" s="1" t="s">
        <v>69</v>
      </c>
    </row>
    <row r="3" spans="1:5" x14ac:dyDescent="0.3">
      <c r="A3" s="3" t="s">
        <v>68</v>
      </c>
    </row>
    <row r="4" spans="1:5" ht="18" customHeight="1" x14ac:dyDescent="0.3">
      <c r="A4" s="4" t="s">
        <v>67</v>
      </c>
      <c r="B4" s="5" t="s">
        <v>65</v>
      </c>
      <c r="C4" s="23">
        <v>1450</v>
      </c>
      <c r="D4" s="7"/>
      <c r="E4" s="7"/>
    </row>
    <row r="5" spans="1:5" ht="18" customHeight="1" x14ac:dyDescent="0.3">
      <c r="A5" s="5" t="s">
        <v>66</v>
      </c>
      <c r="B5" s="5" t="s">
        <v>65</v>
      </c>
      <c r="C5" s="23">
        <v>8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f>140+80</f>
        <v>220</v>
      </c>
      <c r="D6" s="7"/>
      <c r="E6" s="7"/>
    </row>
    <row r="7" spans="1:5" x14ac:dyDescent="0.3">
      <c r="B7" s="8" t="s">
        <v>62</v>
      </c>
      <c r="C7" s="9">
        <f>SUM(C4:C6)</f>
        <v>1678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104</v>
      </c>
    </row>
    <row r="13" spans="1:5" ht="18" customHeight="1" x14ac:dyDescent="0.3">
      <c r="A13" s="42"/>
      <c r="B13" s="5" t="s">
        <v>57</v>
      </c>
      <c r="C13" s="12">
        <v>150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1204</v>
      </c>
    </row>
    <row r="20" spans="1:4" x14ac:dyDescent="0.3">
      <c r="A20" s="3" t="s">
        <v>51</v>
      </c>
      <c r="B20" s="15" t="s">
        <v>50</v>
      </c>
      <c r="C20" s="16">
        <f>C7-C17</f>
        <v>474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237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237</v>
      </c>
      <c r="D26" t="s">
        <v>72</v>
      </c>
    </row>
    <row r="28" spans="1:4" x14ac:dyDescent="0.3">
      <c r="A28" t="s">
        <v>43</v>
      </c>
    </row>
    <row r="29" spans="1:4" x14ac:dyDescent="0.3">
      <c r="A29" s="15" t="s">
        <v>42</v>
      </c>
      <c r="B29" s="15"/>
    </row>
    <row r="30" spans="1:4" ht="18" customHeight="1" x14ac:dyDescent="0.3">
      <c r="A30" s="4" t="s">
        <v>41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37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73</v>
      </c>
    </row>
    <row r="34" spans="1:5" x14ac:dyDescent="0.3">
      <c r="A34" s="15"/>
      <c r="B34" s="20"/>
      <c r="C34" s="30"/>
    </row>
    <row r="35" spans="1:5" ht="17.25" thickBot="1" x14ac:dyDescent="0.35"/>
    <row r="36" spans="1:5" x14ac:dyDescent="0.3">
      <c r="C36" s="28" t="s">
        <v>70</v>
      </c>
      <c r="D36" s="24" t="s">
        <v>74</v>
      </c>
      <c r="E36" s="26" t="s">
        <v>71</v>
      </c>
    </row>
    <row r="37" spans="1:5" ht="17.25" thickBot="1" x14ac:dyDescent="0.35">
      <c r="C37" s="29">
        <f>C26</f>
        <v>237</v>
      </c>
      <c r="D37" s="25">
        <f>C33</f>
        <v>0</v>
      </c>
      <c r="E37" s="27">
        <f>C37-D37</f>
        <v>237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3" workbookViewId="0">
      <selection activeCell="G26" sqref="G2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3.375" customWidth="1"/>
  </cols>
  <sheetData>
    <row r="1" spans="1:5" ht="28.5" customHeight="1" x14ac:dyDescent="0.3">
      <c r="A1" s="1" t="s">
        <v>75</v>
      </c>
    </row>
    <row r="3" spans="1:5" x14ac:dyDescent="0.3">
      <c r="A3" s="3" t="s">
        <v>68</v>
      </c>
    </row>
    <row r="4" spans="1:5" ht="18" customHeight="1" x14ac:dyDescent="0.3">
      <c r="A4" s="4" t="s">
        <v>67</v>
      </c>
      <c r="B4" s="5" t="s">
        <v>76</v>
      </c>
      <c r="C4" s="23">
        <v>795</v>
      </c>
      <c r="D4" s="7"/>
      <c r="E4" s="7"/>
    </row>
    <row r="5" spans="1:5" ht="18" customHeight="1" x14ac:dyDescent="0.3">
      <c r="A5" s="5" t="s">
        <v>66</v>
      </c>
      <c r="B5" s="5" t="s">
        <v>76</v>
      </c>
      <c r="C5" s="23">
        <v>146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409</v>
      </c>
      <c r="D6" s="7"/>
      <c r="E6" s="7"/>
    </row>
    <row r="7" spans="1:5" x14ac:dyDescent="0.3">
      <c r="B7" s="8" t="s">
        <v>62</v>
      </c>
      <c r="C7" s="9">
        <f>SUM(C4:C6)</f>
        <v>1350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98</v>
      </c>
    </row>
    <row r="13" spans="1:5" ht="18" customHeight="1" x14ac:dyDescent="0.3">
      <c r="A13" s="42"/>
      <c r="B13" s="5" t="s">
        <v>57</v>
      </c>
      <c r="C13" s="12">
        <v>140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5" x14ac:dyDescent="0.3">
      <c r="B17" s="13" t="s">
        <v>52</v>
      </c>
      <c r="C17" s="14">
        <f>SUM(C11:C16)</f>
        <v>1188</v>
      </c>
    </row>
    <row r="20" spans="1:5" x14ac:dyDescent="0.3">
      <c r="A20" s="3" t="s">
        <v>51</v>
      </c>
      <c r="B20" s="15" t="s">
        <v>50</v>
      </c>
      <c r="C20" s="16">
        <f>C7-C17</f>
        <v>162</v>
      </c>
    </row>
    <row r="24" spans="1:5" x14ac:dyDescent="0.3">
      <c r="A24" s="3" t="s">
        <v>49</v>
      </c>
    </row>
    <row r="25" spans="1:5" ht="20.100000000000001" customHeight="1" x14ac:dyDescent="0.3">
      <c r="A25" s="4" t="s">
        <v>48</v>
      </c>
      <c r="B25" s="17" t="s">
        <v>47</v>
      </c>
      <c r="C25" s="18">
        <f>C20/2</f>
        <v>81</v>
      </c>
    </row>
    <row r="26" spans="1:5" ht="20.100000000000001" customHeight="1" x14ac:dyDescent="0.3">
      <c r="A26" s="5" t="s">
        <v>46</v>
      </c>
      <c r="B26" s="17" t="s">
        <v>45</v>
      </c>
      <c r="C26" s="18">
        <f>C20/2</f>
        <v>81</v>
      </c>
      <c r="D26" t="s">
        <v>44</v>
      </c>
      <c r="E26" s="31"/>
    </row>
    <row r="28" spans="1:5" x14ac:dyDescent="0.3">
      <c r="A28" t="s">
        <v>43</v>
      </c>
    </row>
    <row r="29" spans="1:5" x14ac:dyDescent="0.3">
      <c r="A29" s="15" t="s">
        <v>42</v>
      </c>
      <c r="B29" s="15"/>
    </row>
    <row r="30" spans="1:5" ht="18" customHeight="1" x14ac:dyDescent="0.3">
      <c r="A30" s="4" t="s">
        <v>41</v>
      </c>
      <c r="B30" s="6" t="s">
        <v>78</v>
      </c>
      <c r="C30" s="19">
        <v>50</v>
      </c>
    </row>
    <row r="31" spans="1:5" ht="18" customHeight="1" x14ac:dyDescent="0.3">
      <c r="A31" s="4" t="s">
        <v>39</v>
      </c>
      <c r="B31" s="6" t="s">
        <v>77</v>
      </c>
      <c r="C31" s="19">
        <v>96</v>
      </c>
    </row>
    <row r="32" spans="1:5" ht="18" customHeight="1" x14ac:dyDescent="0.3">
      <c r="A32" s="4" t="s">
        <v>37</v>
      </c>
      <c r="B32" s="6" t="s">
        <v>79</v>
      </c>
      <c r="C32" s="19"/>
    </row>
    <row r="33" spans="1:5" x14ac:dyDescent="0.3">
      <c r="A33" s="15"/>
      <c r="B33" s="20"/>
      <c r="C33" s="21">
        <f>SUM(C30:C32)</f>
        <v>146</v>
      </c>
      <c r="D33" t="s">
        <v>35</v>
      </c>
    </row>
    <row r="35" spans="1:5" x14ac:dyDescent="0.3">
      <c r="B35" s="1"/>
    </row>
    <row r="36" spans="1:5" ht="17.25" thickBot="1" x14ac:dyDescent="0.35"/>
    <row r="37" spans="1:5" ht="23.25" customHeight="1" x14ac:dyDescent="0.3">
      <c r="A37" s="22"/>
      <c r="C37" s="28" t="s">
        <v>70</v>
      </c>
      <c r="D37" s="24" t="s">
        <v>74</v>
      </c>
      <c r="E37" s="26" t="s">
        <v>71</v>
      </c>
    </row>
    <row r="38" spans="1:5" ht="23.25" customHeight="1" thickBot="1" x14ac:dyDescent="0.35">
      <c r="A38" s="22"/>
      <c r="C38" s="29">
        <f>C26</f>
        <v>81</v>
      </c>
      <c r="D38" s="25">
        <f>C33</f>
        <v>146</v>
      </c>
      <c r="E38" s="27">
        <f>C38-D38</f>
        <v>-65</v>
      </c>
    </row>
    <row r="39" spans="1:5" ht="23.25" customHeight="1" x14ac:dyDescent="0.3">
      <c r="A39" s="22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7" workbookViewId="0">
      <selection activeCell="G26" sqref="G2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75" customWidth="1"/>
  </cols>
  <sheetData>
    <row r="1" spans="1:5" ht="28.5" customHeight="1" x14ac:dyDescent="0.3">
      <c r="A1" s="1" t="s">
        <v>81</v>
      </c>
    </row>
    <row r="3" spans="1:5" x14ac:dyDescent="0.3">
      <c r="A3" s="3" t="s">
        <v>68</v>
      </c>
    </row>
    <row r="4" spans="1:5" ht="18" customHeight="1" x14ac:dyDescent="0.3">
      <c r="A4" s="4" t="s">
        <v>67</v>
      </c>
      <c r="B4" s="5" t="s">
        <v>80</v>
      </c>
      <c r="C4" s="23">
        <v>1395</v>
      </c>
      <c r="D4" s="7"/>
      <c r="E4" s="7"/>
    </row>
    <row r="5" spans="1:5" ht="18" customHeight="1" x14ac:dyDescent="0.3">
      <c r="A5" s="5" t="s">
        <v>66</v>
      </c>
      <c r="B5" s="5" t="s">
        <v>80</v>
      </c>
      <c r="C5" s="23">
        <v>21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70</v>
      </c>
      <c r="D6" s="7"/>
      <c r="E6" s="7"/>
    </row>
    <row r="7" spans="1:5" x14ac:dyDescent="0.3">
      <c r="B7" s="8" t="s">
        <v>62</v>
      </c>
      <c r="C7" s="9">
        <f>SUM(C4:C6)</f>
        <v>1486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70</v>
      </c>
    </row>
    <row r="13" spans="1:5" ht="18" customHeight="1" x14ac:dyDescent="0.3">
      <c r="A13" s="42"/>
      <c r="B13" s="5" t="s">
        <v>57</v>
      </c>
      <c r="C13" s="12">
        <v>110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5" x14ac:dyDescent="0.3">
      <c r="B17" s="13" t="s">
        <v>52</v>
      </c>
      <c r="C17" s="14">
        <f>SUM(C11:C16)</f>
        <v>1130</v>
      </c>
    </row>
    <row r="20" spans="1:5" x14ac:dyDescent="0.3">
      <c r="A20" s="3" t="s">
        <v>51</v>
      </c>
      <c r="B20" s="15" t="s">
        <v>50</v>
      </c>
      <c r="C20" s="16">
        <f>C7-C17</f>
        <v>356</v>
      </c>
    </row>
    <row r="24" spans="1:5" x14ac:dyDescent="0.3">
      <c r="A24" s="3" t="s">
        <v>49</v>
      </c>
    </row>
    <row r="25" spans="1:5" ht="20.100000000000001" customHeight="1" x14ac:dyDescent="0.3">
      <c r="A25" s="4" t="s">
        <v>48</v>
      </c>
      <c r="B25" s="17" t="s">
        <v>47</v>
      </c>
      <c r="C25" s="18">
        <f>C20/2</f>
        <v>178</v>
      </c>
    </row>
    <row r="26" spans="1:5" ht="20.100000000000001" customHeight="1" x14ac:dyDescent="0.3">
      <c r="A26" s="5" t="s">
        <v>46</v>
      </c>
      <c r="B26" s="17" t="s">
        <v>45</v>
      </c>
      <c r="C26" s="18">
        <f>C20/2</f>
        <v>178</v>
      </c>
      <c r="D26" t="s">
        <v>44</v>
      </c>
      <c r="E26" s="31"/>
    </row>
    <row r="28" spans="1:5" x14ac:dyDescent="0.3">
      <c r="A28" t="s">
        <v>43</v>
      </c>
    </row>
    <row r="29" spans="1:5" x14ac:dyDescent="0.3">
      <c r="A29" s="15" t="s">
        <v>42</v>
      </c>
      <c r="B29" s="15"/>
    </row>
    <row r="30" spans="1:5" ht="18" customHeight="1" x14ac:dyDescent="0.3">
      <c r="A30" s="4" t="s">
        <v>41</v>
      </c>
      <c r="B30" s="6" t="s">
        <v>40</v>
      </c>
      <c r="C30" s="19"/>
    </row>
    <row r="31" spans="1:5" ht="18" customHeight="1" x14ac:dyDescent="0.3">
      <c r="A31" s="4" t="s">
        <v>39</v>
      </c>
      <c r="B31" s="6" t="s">
        <v>38</v>
      </c>
      <c r="C31" s="19">
        <v>21</v>
      </c>
    </row>
    <row r="32" spans="1:5" ht="18" customHeight="1" x14ac:dyDescent="0.3">
      <c r="A32" s="4" t="s">
        <v>37</v>
      </c>
      <c r="B32" s="6" t="s">
        <v>36</v>
      </c>
      <c r="C32" s="19"/>
    </row>
    <row r="33" spans="1:5" x14ac:dyDescent="0.3">
      <c r="A33" s="15"/>
      <c r="B33" s="20"/>
      <c r="C33" s="21">
        <f>SUM(C30:C32)</f>
        <v>21</v>
      </c>
      <c r="D33" t="s">
        <v>35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178</v>
      </c>
      <c r="D38" s="25">
        <f>C33</f>
        <v>21</v>
      </c>
      <c r="E38" s="27">
        <f>C38-D38</f>
        <v>157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9" workbookViewId="0">
      <selection activeCell="E26" sqref="E2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84</v>
      </c>
    </row>
    <row r="3" spans="1:5" x14ac:dyDescent="0.3">
      <c r="A3" s="3" t="s">
        <v>68</v>
      </c>
    </row>
    <row r="4" spans="1:5" ht="18" customHeight="1" x14ac:dyDescent="0.3">
      <c r="A4" s="4" t="s">
        <v>67</v>
      </c>
      <c r="B4" s="5" t="s">
        <v>85</v>
      </c>
      <c r="C4" s="23">
        <v>1185</v>
      </c>
      <c r="D4" s="7"/>
      <c r="E4" s="7"/>
    </row>
    <row r="5" spans="1:5" ht="18" customHeight="1" x14ac:dyDescent="0.3">
      <c r="A5" s="5" t="s">
        <v>66</v>
      </c>
      <c r="B5" s="5" t="s">
        <v>85</v>
      </c>
      <c r="C5" s="23">
        <v>68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30</v>
      </c>
      <c r="D6" s="7"/>
      <c r="E6" s="7"/>
    </row>
    <row r="7" spans="1:5" x14ac:dyDescent="0.3">
      <c r="B7" s="8" t="s">
        <v>62</v>
      </c>
      <c r="C7" s="9">
        <f>SUM(C4:C6)</f>
        <v>1283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60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1110</v>
      </c>
    </row>
    <row r="20" spans="1:4" x14ac:dyDescent="0.3">
      <c r="A20" s="3" t="s">
        <v>51</v>
      </c>
      <c r="B20" s="15" t="s">
        <v>50</v>
      </c>
      <c r="C20" s="16">
        <f>C7-C17</f>
        <v>173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86.5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86.5</v>
      </c>
      <c r="D26" t="s">
        <v>44</v>
      </c>
    </row>
    <row r="28" spans="1:4" x14ac:dyDescent="0.3">
      <c r="A28" t="s">
        <v>43</v>
      </c>
    </row>
    <row r="29" spans="1:4" x14ac:dyDescent="0.3">
      <c r="A29" s="15" t="s">
        <v>42</v>
      </c>
      <c r="B29" s="15"/>
    </row>
    <row r="30" spans="1:4" ht="18" customHeight="1" x14ac:dyDescent="0.3">
      <c r="A30" s="4" t="s">
        <v>41</v>
      </c>
      <c r="B30" s="6" t="s">
        <v>40</v>
      </c>
      <c r="C30" s="19"/>
    </row>
    <row r="31" spans="1:4" ht="18" customHeight="1" x14ac:dyDescent="0.3">
      <c r="A31" s="4" t="s">
        <v>39</v>
      </c>
      <c r="B31" s="6" t="s">
        <v>79</v>
      </c>
      <c r="C31" s="19">
        <v>68</v>
      </c>
    </row>
    <row r="32" spans="1:4" ht="18" customHeight="1" x14ac:dyDescent="0.3">
      <c r="A32" s="4" t="s">
        <v>37</v>
      </c>
      <c r="B32" s="6" t="s">
        <v>79</v>
      </c>
      <c r="C32" s="19"/>
    </row>
    <row r="33" spans="1:5" x14ac:dyDescent="0.3">
      <c r="A33" s="15"/>
      <c r="B33" s="20"/>
      <c r="C33" s="21">
        <f>SUM(C30:C32)</f>
        <v>68</v>
      </c>
      <c r="D33" t="s">
        <v>35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86.5</v>
      </c>
      <c r="D38" s="25">
        <f>C33</f>
        <v>68</v>
      </c>
      <c r="E38" s="27">
        <f>C38-D38</f>
        <v>18.5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B5" sqref="B5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86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87</v>
      </c>
      <c r="C4" s="23">
        <v>355</v>
      </c>
      <c r="D4" s="7"/>
      <c r="E4" s="7"/>
    </row>
    <row r="5" spans="1:5" ht="18" customHeight="1" x14ac:dyDescent="0.3">
      <c r="A5" s="5" t="s">
        <v>66</v>
      </c>
      <c r="B5" s="5" t="s">
        <v>87</v>
      </c>
      <c r="C5" s="23"/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30</v>
      </c>
      <c r="D6" s="7"/>
      <c r="E6" s="7"/>
    </row>
    <row r="7" spans="1:5" x14ac:dyDescent="0.3">
      <c r="B7" s="8" t="s">
        <v>62</v>
      </c>
      <c r="C7" s="9">
        <f>SUM(C4:C6)</f>
        <v>385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60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1110</v>
      </c>
    </row>
    <row r="20" spans="1:4" x14ac:dyDescent="0.3">
      <c r="A20" s="3" t="s">
        <v>51</v>
      </c>
      <c r="B20" s="15" t="s">
        <v>50</v>
      </c>
      <c r="C20" s="16">
        <f>C7-C17</f>
        <v>-725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-362.5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-362.5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-362.5</v>
      </c>
      <c r="D38" s="25">
        <f>C33</f>
        <v>0</v>
      </c>
      <c r="E38" s="27">
        <f>C38-D38</f>
        <v>-362.5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/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88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83</v>
      </c>
      <c r="C4" s="23">
        <v>485</v>
      </c>
      <c r="D4" s="7"/>
      <c r="E4" s="7"/>
    </row>
    <row r="5" spans="1:5" ht="18" customHeight="1" x14ac:dyDescent="0.3">
      <c r="A5" s="5" t="s">
        <v>66</v>
      </c>
      <c r="B5" s="5" t="s">
        <v>83</v>
      </c>
      <c r="C5" s="23"/>
      <c r="D5" s="7"/>
      <c r="E5" s="7"/>
    </row>
    <row r="6" spans="1:5" ht="18" customHeight="1" x14ac:dyDescent="0.3">
      <c r="A6" s="5" t="s">
        <v>64</v>
      </c>
      <c r="B6" s="5" t="s">
        <v>63</v>
      </c>
      <c r="C6" s="23"/>
      <c r="D6" s="7"/>
      <c r="E6" s="7"/>
    </row>
    <row r="7" spans="1:5" x14ac:dyDescent="0.3">
      <c r="B7" s="8" t="s">
        <v>62</v>
      </c>
      <c r="C7" s="9">
        <f>SUM(C4:C6)</f>
        <v>485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60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1110</v>
      </c>
    </row>
    <row r="20" spans="1:4" x14ac:dyDescent="0.3">
      <c r="A20" s="3" t="s">
        <v>51</v>
      </c>
      <c r="B20" s="15" t="s">
        <v>50</v>
      </c>
      <c r="C20" s="16">
        <f>C7-C17</f>
        <v>-625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-312.5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-312.5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 t="s">
        <v>82</v>
      </c>
      <c r="C31" s="19">
        <v>17</v>
      </c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17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-312.5</v>
      </c>
      <c r="D38" s="25">
        <f>C33</f>
        <v>17</v>
      </c>
      <c r="E38" s="27">
        <f>C38-D38</f>
        <v>-329.5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7" workbookViewId="0">
      <selection activeCell="G29" sqref="G29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89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90</v>
      </c>
      <c r="C4" s="23">
        <v>1330</v>
      </c>
      <c r="D4" s="7"/>
      <c r="E4" s="7"/>
    </row>
    <row r="5" spans="1:5" ht="18" customHeight="1" x14ac:dyDescent="0.3">
      <c r="A5" s="5" t="s">
        <v>66</v>
      </c>
      <c r="B5" s="5" t="s">
        <v>90</v>
      </c>
      <c r="C5" s="23"/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1132</v>
      </c>
      <c r="D6" s="7"/>
      <c r="E6" s="7"/>
    </row>
    <row r="7" spans="1:5" x14ac:dyDescent="0.3">
      <c r="B7" s="8" t="s">
        <v>62</v>
      </c>
      <c r="C7" s="9">
        <f>SUM(C4:C6)</f>
        <v>2462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80</v>
      </c>
    </row>
    <row r="13" spans="1:5" ht="18" customHeight="1" x14ac:dyDescent="0.3">
      <c r="A13" s="42"/>
      <c r="B13" s="5" t="s">
        <v>57</v>
      </c>
      <c r="C13" s="12">
        <v>150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1180</v>
      </c>
    </row>
    <row r="20" spans="1:4" x14ac:dyDescent="0.3">
      <c r="A20" s="3" t="s">
        <v>51</v>
      </c>
      <c r="B20" s="15" t="s">
        <v>50</v>
      </c>
      <c r="C20" s="16">
        <f>C7-C17</f>
        <v>1282</v>
      </c>
    </row>
    <row r="21" spans="1:4" x14ac:dyDescent="0.3">
      <c r="A21" t="s">
        <v>95</v>
      </c>
      <c r="C21" s="2">
        <v>725</v>
      </c>
    </row>
    <row r="22" spans="1:4" x14ac:dyDescent="0.3">
      <c r="A22" t="s">
        <v>96</v>
      </c>
      <c r="C22" s="2">
        <v>625</v>
      </c>
    </row>
    <row r="23" spans="1:4" x14ac:dyDescent="0.3">
      <c r="A23" t="s">
        <v>97</v>
      </c>
      <c r="C23" s="2">
        <v>1350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v>-34</v>
      </c>
    </row>
    <row r="26" spans="1:4" ht="20.100000000000001" customHeight="1" x14ac:dyDescent="0.3">
      <c r="A26" s="5" t="s">
        <v>46</v>
      </c>
      <c r="B26" s="17" t="s">
        <v>45</v>
      </c>
      <c r="C26" s="18">
        <v>-51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/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6" x14ac:dyDescent="0.3">
      <c r="A33" s="15"/>
      <c r="B33" s="20"/>
      <c r="C33" s="21">
        <f>SUM(C30:C32)</f>
        <v>0</v>
      </c>
      <c r="D33" t="s">
        <v>34</v>
      </c>
    </row>
    <row r="36" spans="1:6" ht="17.25" thickBot="1" x14ac:dyDescent="0.35"/>
    <row r="37" spans="1:6" x14ac:dyDescent="0.3">
      <c r="C37" s="28" t="s">
        <v>70</v>
      </c>
      <c r="D37" s="24" t="s">
        <v>74</v>
      </c>
      <c r="E37" s="26" t="s">
        <v>71</v>
      </c>
    </row>
    <row r="38" spans="1:6" ht="17.25" thickBot="1" x14ac:dyDescent="0.35">
      <c r="C38" s="29"/>
      <c r="D38" s="25">
        <f>C33</f>
        <v>0</v>
      </c>
      <c r="E38" s="27">
        <v>-51</v>
      </c>
      <c r="F38" t="s">
        <v>98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0" workbookViewId="0">
      <selection activeCell="J35" sqref="J35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91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92</v>
      </c>
      <c r="C4" s="23">
        <v>1170</v>
      </c>
      <c r="D4" s="7"/>
      <c r="E4" s="7"/>
    </row>
    <row r="5" spans="1:5" ht="18" customHeight="1" x14ac:dyDescent="0.3">
      <c r="A5" s="5" t="s">
        <v>66</v>
      </c>
      <c r="B5" s="5" t="s">
        <v>92</v>
      </c>
      <c r="C5" s="23">
        <v>53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60</v>
      </c>
      <c r="D6" s="7"/>
      <c r="E6" s="7"/>
    </row>
    <row r="7" spans="1:5" x14ac:dyDescent="0.3">
      <c r="B7" s="8" t="s">
        <v>62</v>
      </c>
      <c r="C7" s="9">
        <f>SUM(C4:C6)</f>
        <v>1283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80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1130</v>
      </c>
    </row>
    <row r="20" spans="1:4" x14ac:dyDescent="0.3">
      <c r="A20" s="3" t="s">
        <v>51</v>
      </c>
      <c r="B20" s="15" t="s">
        <v>50</v>
      </c>
      <c r="C20" s="16">
        <f>C7-C17</f>
        <v>153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76.5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76.5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6" x14ac:dyDescent="0.3">
      <c r="A33" s="15"/>
      <c r="B33" s="20"/>
      <c r="C33" s="21">
        <f>SUM(C30:C32)</f>
        <v>0</v>
      </c>
      <c r="D33" t="s">
        <v>34</v>
      </c>
    </row>
    <row r="36" spans="1:6" ht="17.25" thickBot="1" x14ac:dyDescent="0.35"/>
    <row r="37" spans="1:6" x14ac:dyDescent="0.3">
      <c r="C37" s="28" t="s">
        <v>70</v>
      </c>
      <c r="D37" s="24" t="s">
        <v>74</v>
      </c>
      <c r="E37" s="26" t="s">
        <v>71</v>
      </c>
    </row>
    <row r="38" spans="1:6" ht="17.25" thickBot="1" x14ac:dyDescent="0.35">
      <c r="C38" s="29">
        <f>C26</f>
        <v>76.5</v>
      </c>
      <c r="D38" s="25">
        <f>C33</f>
        <v>0</v>
      </c>
      <c r="E38" s="27">
        <v>26</v>
      </c>
      <c r="F38" t="s">
        <v>99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수익정산 11,12월</vt:lpstr>
      <vt:lpstr>수익정산1월 </vt:lpstr>
      <vt:lpstr>수익정산2월</vt:lpstr>
      <vt:lpstr>수익정산3월 </vt:lpstr>
      <vt:lpstr>수익정산4월 </vt:lpstr>
      <vt:lpstr>수익정산5월</vt:lpstr>
      <vt:lpstr>수익정산6월</vt:lpstr>
      <vt:lpstr>수익정산7월</vt:lpstr>
      <vt:lpstr>수익정산8월</vt:lpstr>
      <vt:lpstr>수익정산9월</vt:lpstr>
      <vt:lpstr>수익정산10월</vt:lpstr>
      <vt:lpstr>수익정산11월</vt:lpstr>
      <vt:lpstr>수익정산12월</vt:lpstr>
      <vt:lpstr>수익정산2016년1월</vt:lpstr>
      <vt:lpstr>수익정산2016년 2월</vt:lpstr>
      <vt:lpstr>수익정산2016년 3월</vt:lpstr>
      <vt:lpstr>수익정산2016년 4월</vt:lpstr>
      <vt:lpstr>수익정산2016년 5월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CTV</cp:lastModifiedBy>
  <cp:lastPrinted>2014-07-15T06:51:41Z</cp:lastPrinted>
  <dcterms:created xsi:type="dcterms:W3CDTF">2014-07-15T08:11:40Z</dcterms:created>
  <dcterms:modified xsi:type="dcterms:W3CDTF">2016-07-05T09:19:06Z</dcterms:modified>
</cp:coreProperties>
</file>